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E64305B0-E08D-594F-AE2B-2D5E60152DCD}" xr6:coauthVersionLast="47" xr6:coauthVersionMax="47" xr10:uidLastSave="{00000000-0000-0000-0000-000000000000}"/>
  <bookViews>
    <workbookView xWindow="0" yWindow="740" windowWidth="30240" windowHeight="18900" tabRatio="500" xr2:uid="{00000000-000D-0000-FFFF-FFFF00000000}"/>
  </bookViews>
  <sheets>
    <sheet name="Asset Valuation sheet" sheetId="1" r:id="rId1"/>
    <sheet name="Prospecting formu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7" i="1"/>
  <c r="I8" i="1"/>
  <c r="I20" i="1"/>
  <c r="I21" i="1"/>
  <c r="I22" i="1"/>
  <c r="I23" i="1"/>
  <c r="I24" i="1"/>
  <c r="I26" i="1"/>
  <c r="I27" i="1"/>
  <c r="I29" i="1"/>
  <c r="I30" i="1"/>
  <c r="I31" i="1"/>
  <c r="I32" i="1"/>
  <c r="I33" i="1"/>
  <c r="I34" i="1"/>
  <c r="I36" i="1"/>
  <c r="I37" i="1"/>
  <c r="I38" i="1"/>
  <c r="I40" i="1"/>
  <c r="I41" i="1"/>
  <c r="I42" i="1"/>
  <c r="I43" i="1"/>
  <c r="I44" i="1"/>
  <c r="I45" i="1"/>
  <c r="I46" i="1"/>
  <c r="I48" i="1"/>
  <c r="I49" i="1"/>
  <c r="I50" i="1"/>
  <c r="I51" i="1"/>
  <c r="I52" i="1"/>
  <c r="I54" i="1"/>
  <c r="I55" i="1"/>
  <c r="I56" i="1"/>
  <c r="I58" i="1"/>
  <c r="I59" i="1"/>
  <c r="I60" i="1"/>
  <c r="I61" i="1"/>
  <c r="I62" i="1"/>
  <c r="I64" i="1"/>
  <c r="I65" i="1"/>
  <c r="I66" i="1"/>
  <c r="I67" i="1"/>
  <c r="I68" i="1"/>
  <c r="I69" i="1"/>
  <c r="I70" i="1"/>
  <c r="I71" i="1"/>
  <c r="I73" i="1"/>
  <c r="F74" i="1"/>
  <c r="G74" i="1"/>
  <c r="H74" i="1"/>
  <c r="I78" i="1"/>
  <c r="I77" i="1"/>
  <c r="I76" i="1"/>
  <c r="I74" i="1" l="1"/>
  <c r="H84" i="1" s="1"/>
  <c r="I84" i="1" s="1"/>
  <c r="H85" i="1" l="1"/>
  <c r="I85" i="1" s="1"/>
  <c r="H83" i="1"/>
  <c r="I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Janine4</author>
  </authors>
  <commentList>
    <comment ref="J73" authorId="0" shapeId="0" xr:uid="{ED29602E-0134-445E-9C26-11F102A2ABAC}">
      <text>
        <r>
          <rPr>
            <b/>
            <sz val="9"/>
            <color indexed="81"/>
            <rFont val="Tahoma"/>
            <family val="2"/>
          </rPr>
          <t>Janine4:</t>
        </r>
        <r>
          <rPr>
            <sz val="9"/>
            <color indexed="81"/>
            <rFont val="Tahoma"/>
            <family val="2"/>
          </rPr>
          <t xml:space="preserve">
text is cut off</t>
        </r>
      </text>
    </comment>
  </commentList>
</comments>
</file>

<file path=xl/sharedStrings.xml><?xml version="1.0" encoding="utf-8"?>
<sst xmlns="http://schemas.openxmlformats.org/spreadsheetml/2006/main" count="103" uniqueCount="95">
  <si>
    <t>ASSET</t>
  </si>
  <si>
    <t>TRAFFIC</t>
  </si>
  <si>
    <t>BRAND VALUE</t>
  </si>
  <si>
    <t>ASSET TOTAL</t>
  </si>
  <si>
    <t>Presenting privileges at award event</t>
  </si>
  <si>
    <t>NAMING PRIVILEGES:</t>
  </si>
  <si>
    <t>ON SITE:</t>
  </si>
  <si>
    <t>Display space at events</t>
  </si>
  <si>
    <t>Distribute product brochures at events</t>
  </si>
  <si>
    <t>ADVERTISING:</t>
  </si>
  <si>
    <t>Branded merchandise</t>
  </si>
  <si>
    <t>WEBPAGE:</t>
  </si>
  <si>
    <t>SOCIAL MEDIA:</t>
  </si>
  <si>
    <t>SIGNAGE:</t>
  </si>
  <si>
    <t>Logo at award event</t>
  </si>
  <si>
    <t>Company banner display</t>
  </si>
  <si>
    <t>EMPLOYEE BENEFITS:</t>
  </si>
  <si>
    <t>Employee engagement/volunteering/mentoring</t>
  </si>
  <si>
    <t>PUBLIC RELATIONS:</t>
  </si>
  <si>
    <t>Sponsor mention in press release</t>
  </si>
  <si>
    <t>Sponsor signage at press conference</t>
  </si>
  <si>
    <t>PROGRAMMING &amp; SPEAKING OPPORTUNITIES:</t>
  </si>
  <si>
    <t>Acknowledgement in welcoming speech at award event</t>
  </si>
  <si>
    <t>PAID MEDIA:</t>
  </si>
  <si>
    <t>Total value of tangible assets:</t>
  </si>
  <si>
    <t>Total brand Value:</t>
  </si>
  <si>
    <t>Fair Market Value:</t>
  </si>
  <si>
    <t>TOTALS</t>
  </si>
  <si>
    <t>A1+ I(A2xV) = P</t>
  </si>
  <si>
    <t>A</t>
  </si>
  <si>
    <t>=</t>
  </si>
  <si>
    <t>Your audience</t>
  </si>
  <si>
    <t>Who will attend events</t>
  </si>
  <si>
    <t>Who cares about your brand</t>
  </si>
  <si>
    <t>Your alumni</t>
  </si>
  <si>
    <t>Your volunteers</t>
  </si>
  <si>
    <t>Everyone who you will engage through your sponsorship</t>
  </si>
  <si>
    <t>I</t>
  </si>
  <si>
    <t>Your Inventory</t>
  </si>
  <si>
    <t>Your stock of things you can "sell" to your sponsosr</t>
  </si>
  <si>
    <t>(A2 x V)</t>
  </si>
  <si>
    <t>Assets x their Market value</t>
  </si>
  <si>
    <t xml:space="preserve">  Your inventory comprisesyour sponsorship assets plus their market value</t>
  </si>
  <si>
    <t xml:space="preserve">Everything you sell has a market value </t>
  </si>
  <si>
    <t>Find precedence for intangible assets without an established market value</t>
  </si>
  <si>
    <t xml:space="preserve">P </t>
  </si>
  <si>
    <t>Your Prospect</t>
  </si>
  <si>
    <t xml:space="preserve">The product of good asset building, </t>
  </si>
  <si>
    <t>Now build your inventory and define your audience</t>
  </si>
  <si>
    <t xml:space="preserve"> </t>
  </si>
  <si>
    <t>2:1</t>
  </si>
  <si>
    <t>3:1</t>
  </si>
  <si>
    <t>4:1</t>
  </si>
  <si>
    <t>Verbal recognition from the podium</t>
  </si>
  <si>
    <t>Logo listed in paid media ads</t>
  </si>
  <si>
    <t>COST</t>
  </si>
  <si>
    <t>Ratio</t>
  </si>
  <si>
    <t>%</t>
  </si>
  <si>
    <t>COST P/VIEW</t>
  </si>
  <si>
    <t>ATTENDANCE:</t>
  </si>
  <si>
    <t>Executive/Snr Management</t>
  </si>
  <si>
    <t>Postgraduates</t>
  </si>
  <si>
    <t>Snr undergraduates</t>
  </si>
  <si>
    <t>Junior undergraduates</t>
  </si>
  <si>
    <t>Public</t>
  </si>
  <si>
    <t>Link on xxx webpage</t>
  </si>
  <si>
    <t xml:space="preserve">Sponsored post on xxx Face Book </t>
  </si>
  <si>
    <t>Sponsored post on xxx Twitter</t>
  </si>
  <si>
    <t xml:space="preserve">Sponsored post on xxx LinkedIn </t>
  </si>
  <si>
    <t>Sponsored post on xxx Instagram</t>
  </si>
  <si>
    <t xml:space="preserve">Sponsored post on xxx Pinterest </t>
  </si>
  <si>
    <t>Logo at xxx event</t>
  </si>
  <si>
    <t>Prime mention in keynote speech at xxx event</t>
  </si>
  <si>
    <t>EVENT</t>
  </si>
  <si>
    <t>Sponsor speech during the xxx event</t>
  </si>
  <si>
    <t>Sponsor's speech at the xxx  supplemental event</t>
  </si>
  <si>
    <t>Logo at internal event</t>
  </si>
  <si>
    <t>Employee invitations to event</t>
  </si>
  <si>
    <t>ROI Ratios</t>
  </si>
  <si>
    <t>Named XX event</t>
  </si>
  <si>
    <t>Junior academics</t>
  </si>
  <si>
    <t>Distribute XX brochures at events</t>
  </si>
  <si>
    <t>Full page advert of the xx in newspaper</t>
  </si>
  <si>
    <t>Half page advert of the xx in newspaper</t>
  </si>
  <si>
    <t>Quarter page advert of the xx in newspaper</t>
  </si>
  <si>
    <t>Full page advert of the xx in event brochure</t>
  </si>
  <si>
    <t>Half page advert of the xx in event brochure</t>
  </si>
  <si>
    <t>Quarter page advert of the xx in event brochure</t>
  </si>
  <si>
    <t>Acknowledgement in welcoming speech in xx event</t>
  </si>
  <si>
    <t>FOR INTERNAL USE ONLY!</t>
  </si>
  <si>
    <t xml:space="preserve">INVENTORY VALUATION </t>
  </si>
  <si>
    <t>Benefit</t>
  </si>
  <si>
    <t>These are the estimated values to a sponsor.Consider the cost of the event  and negotiate a sponsorship amount accordingly.</t>
  </si>
  <si>
    <t>Sponsor to determine these values.</t>
  </si>
  <si>
    <t>Link from institution/Accountancy dept. website/page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</si>
</sst>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&quot;* #,##0.00_);_(&quot;R&quot;* \(#,##0.00\);_(&quot;R&quot;* &quot;-&quot;??_);_(@_)"/>
    <numFmt numFmtId="43" formatCode="_(* #,##0.00_);_(* \(#,##0.00\);_(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205"/>
      <name val="Calibri"/>
      <family val="2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2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3" applyFont="1"/>
    <xf numFmtId="0" fontId="9" fillId="0" borderId="0" xfId="0" applyFont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2" borderId="0" xfId="0" applyFont="1" applyFill="1"/>
    <xf numFmtId="0" fontId="0" fillId="2" borderId="0" xfId="0" applyFill="1"/>
    <xf numFmtId="9" fontId="0" fillId="0" borderId="5" xfId="3" applyFont="1" applyBorder="1" applyAlignment="1">
      <alignment horizontal="center"/>
    </xf>
    <xf numFmtId="0" fontId="2" fillId="2" borderId="4" xfId="0" applyFont="1" applyFill="1" applyBorder="1"/>
    <xf numFmtId="0" fontId="6" fillId="0" borderId="4" xfId="0" applyFont="1" applyBorder="1"/>
    <xf numFmtId="0" fontId="10" fillId="0" borderId="4" xfId="0" applyFont="1" applyBorder="1"/>
    <xf numFmtId="0" fontId="10" fillId="0" borderId="0" xfId="0" applyFont="1"/>
    <xf numFmtId="0" fontId="12" fillId="0" borderId="0" xfId="0" applyFont="1"/>
    <xf numFmtId="0" fontId="9" fillId="3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11" fillId="0" borderId="2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14" fillId="0" borderId="0" xfId="1" applyFont="1" applyBorder="1"/>
    <xf numFmtId="43" fontId="0" fillId="0" borderId="0" xfId="1" quotePrefix="1" applyFont="1" applyBorder="1" applyAlignment="1">
      <alignment horizontal="center"/>
    </xf>
    <xf numFmtId="43" fontId="0" fillId="0" borderId="7" xfId="1" applyFont="1" applyBorder="1"/>
    <xf numFmtId="43" fontId="0" fillId="0" borderId="8" xfId="1" applyFont="1" applyBorder="1"/>
    <xf numFmtId="0" fontId="0" fillId="0" borderId="0" xfId="0" applyAlignment="1">
      <alignment wrapText="1"/>
    </xf>
    <xf numFmtId="43" fontId="9" fillId="0" borderId="3" xfId="1" applyFont="1" applyBorder="1"/>
    <xf numFmtId="43" fontId="0" fillId="2" borderId="0" xfId="1" applyFont="1" applyFill="1" applyBorder="1"/>
    <xf numFmtId="43" fontId="10" fillId="0" borderId="0" xfId="1" applyFont="1" applyBorder="1"/>
    <xf numFmtId="43" fontId="10" fillId="2" borderId="0" xfId="1" applyFont="1" applyFill="1" applyBorder="1"/>
    <xf numFmtId="43" fontId="11" fillId="2" borderId="0" xfId="1" applyFont="1" applyFill="1" applyBorder="1"/>
    <xf numFmtId="0" fontId="9" fillId="3" borderId="3" xfId="0" applyFont="1" applyFill="1" applyBorder="1" applyAlignment="1">
      <alignment horizontal="center"/>
    </xf>
    <xf numFmtId="43" fontId="0" fillId="2" borderId="5" xfId="1" applyFont="1" applyFill="1" applyBorder="1"/>
    <xf numFmtId="43" fontId="0" fillId="0" borderId="5" xfId="1" applyFont="1" applyBorder="1"/>
    <xf numFmtId="43" fontId="2" fillId="2" borderId="5" xfId="1" applyFont="1" applyFill="1" applyBorder="1"/>
    <xf numFmtId="43" fontId="9" fillId="0" borderId="2" xfId="1" applyFont="1" applyBorder="1"/>
    <xf numFmtId="43" fontId="1" fillId="0" borderId="5" xfId="1" applyFont="1" applyBorder="1"/>
    <xf numFmtId="43" fontId="1" fillId="0" borderId="8" xfId="1" applyFont="1" applyBorder="1"/>
    <xf numFmtId="43" fontId="10" fillId="0" borderId="0" xfId="1" applyFont="1" applyBorder="1" applyAlignment="1">
      <alignment horizontal="right"/>
    </xf>
    <xf numFmtId="43" fontId="0" fillId="0" borderId="7" xfId="1" applyFont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66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Normal" xfId="0" builtinId="0"/>
    <cellStyle name="Per 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89"/>
  <sheetViews>
    <sheetView showGridLines="0" tabSelected="1" topLeftCell="B1" zoomScale="95" zoomScaleNormal="95" workbookViewId="0">
      <pane ySplit="1" topLeftCell="A2" activePane="bottomLeft" state="frozen"/>
      <selection pane="bottomLeft" activeCell="F51" sqref="F51"/>
    </sheetView>
  </sheetViews>
  <sheetFormatPr baseColWidth="10" defaultColWidth="11" defaultRowHeight="16" x14ac:dyDescent="0.2"/>
  <cols>
    <col min="5" max="5" width="15.1640625" customWidth="1"/>
    <col min="6" max="6" width="12.6640625" bestFit="1" customWidth="1"/>
    <col min="7" max="7" width="13.83203125" style="2" bestFit="1" customWidth="1"/>
    <col min="8" max="8" width="15" style="2" bestFit="1" customWidth="1"/>
    <col min="9" max="9" width="16" style="2" bestFit="1" customWidth="1"/>
    <col min="10" max="10" width="31.6640625" customWidth="1"/>
  </cols>
  <sheetData>
    <row r="3" spans="2:17" ht="21" x14ac:dyDescent="0.25">
      <c r="D3" s="21" t="s">
        <v>90</v>
      </c>
    </row>
    <row r="5" spans="2:17" ht="19" x14ac:dyDescent="0.25">
      <c r="B5" s="50" t="s">
        <v>0</v>
      </c>
      <c r="C5" s="51"/>
      <c r="D5" s="51"/>
      <c r="E5" s="51"/>
      <c r="F5" s="22" t="s">
        <v>1</v>
      </c>
      <c r="G5" s="22" t="s">
        <v>58</v>
      </c>
      <c r="H5" s="22" t="s">
        <v>2</v>
      </c>
      <c r="I5" s="41" t="s">
        <v>3</v>
      </c>
    </row>
    <row r="6" spans="2:17" x14ac:dyDescent="0.2">
      <c r="B6" s="17" t="s">
        <v>5</v>
      </c>
      <c r="C6" s="15"/>
      <c r="D6" s="15"/>
      <c r="E6" s="15"/>
      <c r="F6" s="37"/>
      <c r="G6" s="37"/>
      <c r="H6" s="37"/>
      <c r="I6" s="42"/>
    </row>
    <row r="7" spans="2:17" x14ac:dyDescent="0.2">
      <c r="B7" s="19" t="s">
        <v>79</v>
      </c>
      <c r="C7" s="20"/>
      <c r="D7" s="20"/>
      <c r="F7" s="38">
        <v>200</v>
      </c>
      <c r="G7" s="38">
        <v>2.5</v>
      </c>
      <c r="H7" s="38">
        <v>50</v>
      </c>
      <c r="I7" s="43">
        <f>F7*G7*H7</f>
        <v>25000</v>
      </c>
      <c r="O7" t="s">
        <v>49</v>
      </c>
      <c r="P7" t="s">
        <v>49</v>
      </c>
      <c r="Q7" t="s">
        <v>49</v>
      </c>
    </row>
    <row r="8" spans="2:17" x14ac:dyDescent="0.2">
      <c r="B8" s="19" t="s">
        <v>4</v>
      </c>
      <c r="C8" s="20"/>
      <c r="D8" s="20"/>
      <c r="F8" s="38">
        <v>100</v>
      </c>
      <c r="G8" s="38">
        <v>0.75</v>
      </c>
      <c r="H8" s="38">
        <v>2.5</v>
      </c>
      <c r="I8" s="43">
        <f t="shared" ref="I8:I46" si="0">F8*G8*H8</f>
        <v>187.5</v>
      </c>
    </row>
    <row r="9" spans="2:17" x14ac:dyDescent="0.2">
      <c r="B9" s="11"/>
      <c r="F9" s="38"/>
      <c r="G9" s="38"/>
      <c r="H9" s="38"/>
      <c r="I9" s="43"/>
    </row>
    <row r="10" spans="2:17" x14ac:dyDescent="0.2">
      <c r="B10" s="17" t="s">
        <v>59</v>
      </c>
      <c r="C10" s="15"/>
      <c r="D10" s="15"/>
      <c r="E10" s="15"/>
      <c r="F10" s="39"/>
      <c r="G10" s="39" t="s">
        <v>49</v>
      </c>
      <c r="H10" s="39"/>
      <c r="I10" s="42"/>
    </row>
    <row r="11" spans="2:17" x14ac:dyDescent="0.2">
      <c r="B11" s="19" t="s">
        <v>60</v>
      </c>
      <c r="F11" s="38">
        <v>10</v>
      </c>
      <c r="G11" s="38">
        <v>3</v>
      </c>
      <c r="H11" s="38">
        <v>5</v>
      </c>
      <c r="I11" s="43">
        <f t="shared" ref="I11:I18" si="1">F11*G11*H11</f>
        <v>150</v>
      </c>
    </row>
    <row r="12" spans="2:17" x14ac:dyDescent="0.2">
      <c r="B12" s="19" t="s">
        <v>80</v>
      </c>
      <c r="F12" s="38">
        <v>40</v>
      </c>
      <c r="G12" s="38">
        <v>2</v>
      </c>
      <c r="H12" s="38">
        <v>2</v>
      </c>
      <c r="I12" s="43">
        <f t="shared" si="1"/>
        <v>160</v>
      </c>
    </row>
    <row r="13" spans="2:17" x14ac:dyDescent="0.2">
      <c r="B13" s="19" t="s">
        <v>61</v>
      </c>
      <c r="F13" s="38">
        <v>30</v>
      </c>
      <c r="G13" s="38">
        <v>2</v>
      </c>
      <c r="H13" s="38">
        <v>2</v>
      </c>
      <c r="I13" s="43">
        <f t="shared" si="1"/>
        <v>120</v>
      </c>
    </row>
    <row r="14" spans="2:17" x14ac:dyDescent="0.2">
      <c r="B14" s="19" t="s">
        <v>62</v>
      </c>
      <c r="F14" s="38">
        <v>40</v>
      </c>
      <c r="G14" s="38">
        <v>1</v>
      </c>
      <c r="H14" s="38">
        <v>1</v>
      </c>
      <c r="I14" s="43">
        <f t="shared" si="1"/>
        <v>40</v>
      </c>
    </row>
    <row r="15" spans="2:17" x14ac:dyDescent="0.2">
      <c r="B15" s="19" t="s">
        <v>63</v>
      </c>
      <c r="F15" s="38">
        <v>50</v>
      </c>
      <c r="G15" s="38">
        <v>0.15</v>
      </c>
      <c r="H15" s="38">
        <v>0.05</v>
      </c>
      <c r="I15" s="43">
        <f t="shared" si="1"/>
        <v>0.375</v>
      </c>
    </row>
    <row r="16" spans="2:17" x14ac:dyDescent="0.2">
      <c r="B16" s="19" t="s">
        <v>64</v>
      </c>
      <c r="F16" s="38">
        <v>50</v>
      </c>
      <c r="G16" s="38">
        <v>0.1</v>
      </c>
      <c r="H16" s="38">
        <v>1</v>
      </c>
      <c r="I16" s="43">
        <f t="shared" si="1"/>
        <v>5</v>
      </c>
    </row>
    <row r="17" spans="2:9" x14ac:dyDescent="0.2">
      <c r="B17" s="11"/>
      <c r="F17" s="38"/>
      <c r="G17" s="38"/>
      <c r="H17" s="38"/>
      <c r="I17" s="43">
        <f t="shared" si="1"/>
        <v>0</v>
      </c>
    </row>
    <row r="18" spans="2:9" x14ac:dyDescent="0.2">
      <c r="B18" s="11"/>
      <c r="F18" s="38"/>
      <c r="G18" s="38"/>
      <c r="H18" s="38"/>
      <c r="I18" s="43">
        <f t="shared" si="1"/>
        <v>0</v>
      </c>
    </row>
    <row r="19" spans="2:9" x14ac:dyDescent="0.2">
      <c r="B19" s="17" t="s">
        <v>6</v>
      </c>
      <c r="C19" s="14"/>
      <c r="D19" s="14"/>
      <c r="E19" s="14"/>
      <c r="F19" s="40"/>
      <c r="G19" s="40"/>
      <c r="H19" s="40"/>
      <c r="I19" s="44"/>
    </row>
    <row r="20" spans="2:9" x14ac:dyDescent="0.2">
      <c r="B20" s="11" t="s">
        <v>7</v>
      </c>
      <c r="F20" s="38">
        <v>100</v>
      </c>
      <c r="G20" s="38">
        <v>0.2</v>
      </c>
      <c r="H20" s="38">
        <v>0.75</v>
      </c>
      <c r="I20" s="43">
        <f t="shared" si="0"/>
        <v>15</v>
      </c>
    </row>
    <row r="21" spans="2:9" x14ac:dyDescent="0.2">
      <c r="B21" s="11" t="s">
        <v>8</v>
      </c>
      <c r="F21" s="38">
        <v>100</v>
      </c>
      <c r="G21" s="38">
        <v>0.5</v>
      </c>
      <c r="H21" s="38">
        <v>5</v>
      </c>
      <c r="I21" s="43">
        <f t="shared" si="0"/>
        <v>250</v>
      </c>
    </row>
    <row r="22" spans="2:9" x14ac:dyDescent="0.2">
      <c r="B22" s="11" t="s">
        <v>81</v>
      </c>
      <c r="F22" s="38">
        <v>100</v>
      </c>
      <c r="G22" s="38">
        <v>0.15</v>
      </c>
      <c r="H22" s="38">
        <v>0.75</v>
      </c>
      <c r="I22" s="43">
        <f t="shared" si="0"/>
        <v>11.25</v>
      </c>
    </row>
    <row r="23" spans="2:9" x14ac:dyDescent="0.2">
      <c r="B23" s="11"/>
      <c r="F23" s="38"/>
      <c r="G23" s="38"/>
      <c r="H23" s="38"/>
      <c r="I23" s="43">
        <f t="shared" si="0"/>
        <v>0</v>
      </c>
    </row>
    <row r="24" spans="2:9" x14ac:dyDescent="0.2">
      <c r="B24" s="11"/>
      <c r="F24" s="38"/>
      <c r="G24" s="38"/>
      <c r="H24" s="38"/>
      <c r="I24" s="43">
        <f t="shared" si="0"/>
        <v>0</v>
      </c>
    </row>
    <row r="25" spans="2:9" x14ac:dyDescent="0.2">
      <c r="B25" s="17" t="s">
        <v>9</v>
      </c>
      <c r="C25" s="15"/>
      <c r="D25" s="15"/>
      <c r="E25" s="15"/>
      <c r="F25" s="39"/>
      <c r="G25" s="39"/>
      <c r="H25" s="39"/>
      <c r="I25" s="42"/>
    </row>
    <row r="26" spans="2:9" x14ac:dyDescent="0.2">
      <c r="B26" s="11" t="s">
        <v>82</v>
      </c>
      <c r="F26" s="38">
        <v>2000</v>
      </c>
      <c r="G26" s="38">
        <v>1.5</v>
      </c>
      <c r="H26" s="38">
        <v>20</v>
      </c>
      <c r="I26" s="43">
        <f t="shared" si="0"/>
        <v>60000</v>
      </c>
    </row>
    <row r="27" spans="2:9" x14ac:dyDescent="0.2">
      <c r="B27" s="11" t="s">
        <v>83</v>
      </c>
      <c r="F27" s="38">
        <v>2000</v>
      </c>
      <c r="G27" s="38">
        <v>1.5</v>
      </c>
      <c r="H27" s="38">
        <v>15</v>
      </c>
      <c r="I27" s="43">
        <f t="shared" si="0"/>
        <v>45000</v>
      </c>
    </row>
    <row r="28" spans="2:9" x14ac:dyDescent="0.2">
      <c r="B28" s="18" t="s">
        <v>84</v>
      </c>
      <c r="F28" s="38">
        <v>2000</v>
      </c>
      <c r="G28" s="38">
        <v>1.25</v>
      </c>
      <c r="H28" s="38">
        <v>12</v>
      </c>
      <c r="I28" s="43"/>
    </row>
    <row r="29" spans="2:9" x14ac:dyDescent="0.2">
      <c r="B29" s="11" t="s">
        <v>85</v>
      </c>
      <c r="F29" s="38">
        <v>2000</v>
      </c>
      <c r="G29" s="38">
        <v>0.75</v>
      </c>
      <c r="H29" s="38">
        <v>20</v>
      </c>
      <c r="I29" s="43">
        <f t="shared" si="0"/>
        <v>30000</v>
      </c>
    </row>
    <row r="30" spans="2:9" x14ac:dyDescent="0.2">
      <c r="B30" s="11" t="s">
        <v>86</v>
      </c>
      <c r="F30" s="38">
        <v>2000</v>
      </c>
      <c r="G30" s="38">
        <v>0.6</v>
      </c>
      <c r="H30" s="38">
        <v>15</v>
      </c>
      <c r="I30" s="43">
        <f t="shared" si="0"/>
        <v>18000</v>
      </c>
    </row>
    <row r="31" spans="2:9" x14ac:dyDescent="0.2">
      <c r="B31" s="11" t="s">
        <v>87</v>
      </c>
      <c r="F31" s="38">
        <v>2000</v>
      </c>
      <c r="G31" s="38">
        <v>0.35</v>
      </c>
      <c r="H31" s="38">
        <v>12</v>
      </c>
      <c r="I31" s="43">
        <f t="shared" si="0"/>
        <v>8400</v>
      </c>
    </row>
    <row r="32" spans="2:9" x14ac:dyDescent="0.2">
      <c r="B32" s="11" t="s">
        <v>10</v>
      </c>
      <c r="F32" s="38">
        <v>800</v>
      </c>
      <c r="G32" s="38">
        <v>1.25</v>
      </c>
      <c r="H32" s="38">
        <v>4.5</v>
      </c>
      <c r="I32" s="43">
        <f t="shared" si="0"/>
        <v>4500</v>
      </c>
    </row>
    <row r="33" spans="2:9" x14ac:dyDescent="0.2">
      <c r="B33" s="11"/>
      <c r="F33" s="38"/>
      <c r="G33" s="38"/>
      <c r="H33" s="38"/>
      <c r="I33" s="43">
        <f t="shared" si="0"/>
        <v>0</v>
      </c>
    </row>
    <row r="34" spans="2:9" x14ac:dyDescent="0.2">
      <c r="B34" s="11"/>
      <c r="F34" s="38"/>
      <c r="G34" s="38"/>
      <c r="H34" s="38"/>
      <c r="I34" s="43">
        <f t="shared" si="0"/>
        <v>0</v>
      </c>
    </row>
    <row r="35" spans="2:9" x14ac:dyDescent="0.2">
      <c r="B35" s="17" t="s">
        <v>11</v>
      </c>
      <c r="C35" s="15"/>
      <c r="D35" s="15"/>
      <c r="E35" s="15"/>
      <c r="F35" s="39"/>
      <c r="G35" s="39"/>
      <c r="H35" s="39"/>
      <c r="I35" s="42"/>
    </row>
    <row r="36" spans="2:9" x14ac:dyDescent="0.2">
      <c r="B36" s="11" t="s">
        <v>94</v>
      </c>
      <c r="F36" s="38">
        <v>500</v>
      </c>
      <c r="G36" s="38">
        <v>2.5</v>
      </c>
      <c r="H36" s="38">
        <v>10</v>
      </c>
      <c r="I36" s="43">
        <f t="shared" si="0"/>
        <v>12500</v>
      </c>
    </row>
    <row r="37" spans="2:9" x14ac:dyDescent="0.2">
      <c r="B37" s="11" t="s">
        <v>65</v>
      </c>
      <c r="F37" s="38">
        <v>500</v>
      </c>
      <c r="G37" s="38">
        <v>1.5</v>
      </c>
      <c r="H37" s="38">
        <v>25</v>
      </c>
      <c r="I37" s="43">
        <f t="shared" si="0"/>
        <v>18750</v>
      </c>
    </row>
    <row r="38" spans="2:9" x14ac:dyDescent="0.2">
      <c r="B38" s="11"/>
      <c r="F38" s="38"/>
      <c r="G38" s="38"/>
      <c r="H38" s="38"/>
      <c r="I38" s="43">
        <f t="shared" si="0"/>
        <v>0</v>
      </c>
    </row>
    <row r="39" spans="2:9" x14ac:dyDescent="0.2">
      <c r="B39" s="17" t="s">
        <v>12</v>
      </c>
      <c r="C39" s="15"/>
      <c r="D39" s="15"/>
      <c r="E39" s="15"/>
      <c r="F39" s="39"/>
      <c r="G39" s="39"/>
      <c r="H39" s="39"/>
      <c r="I39" s="42"/>
    </row>
    <row r="40" spans="2:9" x14ac:dyDescent="0.2">
      <c r="B40" s="11" t="s">
        <v>66</v>
      </c>
      <c r="F40" s="38">
        <v>700</v>
      </c>
      <c r="G40" s="38">
        <v>1.5</v>
      </c>
      <c r="H40" s="38">
        <v>3.5</v>
      </c>
      <c r="I40" s="43">
        <f t="shared" si="0"/>
        <v>3675</v>
      </c>
    </row>
    <row r="41" spans="2:9" x14ac:dyDescent="0.2">
      <c r="B41" s="11" t="s">
        <v>67</v>
      </c>
      <c r="F41" s="38">
        <v>900</v>
      </c>
      <c r="G41" s="38">
        <v>2</v>
      </c>
      <c r="H41" s="38">
        <v>2</v>
      </c>
      <c r="I41" s="43">
        <f t="shared" si="0"/>
        <v>3600</v>
      </c>
    </row>
    <row r="42" spans="2:9" x14ac:dyDescent="0.2">
      <c r="B42" s="18" t="s">
        <v>68</v>
      </c>
      <c r="E42" t="s">
        <v>49</v>
      </c>
      <c r="F42" s="38">
        <v>700</v>
      </c>
      <c r="G42" s="38">
        <v>1.5</v>
      </c>
      <c r="H42" s="38">
        <v>3</v>
      </c>
      <c r="I42" s="43">
        <f t="shared" si="0"/>
        <v>3150</v>
      </c>
    </row>
    <row r="43" spans="2:9" x14ac:dyDescent="0.2">
      <c r="B43" s="18" t="s">
        <v>69</v>
      </c>
      <c r="F43" s="38">
        <v>200</v>
      </c>
      <c r="G43" s="38">
        <v>2</v>
      </c>
      <c r="H43" s="38">
        <v>1.75</v>
      </c>
      <c r="I43" s="43">
        <f t="shared" si="0"/>
        <v>700</v>
      </c>
    </row>
    <row r="44" spans="2:9" x14ac:dyDescent="0.2">
      <c r="B44" s="18" t="s">
        <v>70</v>
      </c>
      <c r="F44" s="38">
        <v>100</v>
      </c>
      <c r="G44" s="38">
        <v>0.75</v>
      </c>
      <c r="H44" s="38">
        <v>0.75</v>
      </c>
      <c r="I44" s="43">
        <f t="shared" si="0"/>
        <v>56.25</v>
      </c>
    </row>
    <row r="45" spans="2:9" x14ac:dyDescent="0.2">
      <c r="B45" s="11"/>
      <c r="F45" s="38"/>
      <c r="G45" s="38"/>
      <c r="H45" s="38"/>
      <c r="I45" s="43">
        <f t="shared" si="0"/>
        <v>0</v>
      </c>
    </row>
    <row r="46" spans="2:9" x14ac:dyDescent="0.2">
      <c r="B46" s="11"/>
      <c r="F46" s="38"/>
      <c r="G46" s="38"/>
      <c r="H46" s="38"/>
      <c r="I46" s="43">
        <f t="shared" si="0"/>
        <v>0</v>
      </c>
    </row>
    <row r="47" spans="2:9" x14ac:dyDescent="0.2">
      <c r="B47" s="17" t="s">
        <v>13</v>
      </c>
      <c r="C47" s="15"/>
      <c r="D47" s="15"/>
      <c r="E47" s="15"/>
      <c r="F47" s="39"/>
      <c r="G47" s="39"/>
      <c r="H47" s="39"/>
      <c r="I47" s="42"/>
    </row>
    <row r="48" spans="2:9" x14ac:dyDescent="0.2">
      <c r="B48" s="11" t="s">
        <v>14</v>
      </c>
      <c r="F48" s="38">
        <v>100</v>
      </c>
      <c r="G48" s="38">
        <v>0.25</v>
      </c>
      <c r="H48" s="38">
        <v>5</v>
      </c>
      <c r="I48" s="43">
        <f>F48*G48*H48</f>
        <v>125</v>
      </c>
    </row>
    <row r="49" spans="2:9" x14ac:dyDescent="0.2">
      <c r="B49" s="11" t="s">
        <v>71</v>
      </c>
      <c r="F49" s="38">
        <v>1000</v>
      </c>
      <c r="G49" s="38">
        <v>0.25</v>
      </c>
      <c r="H49" s="38">
        <v>8</v>
      </c>
      <c r="I49" s="43">
        <f>F49*G49*H49</f>
        <v>2000</v>
      </c>
    </row>
    <row r="50" spans="2:9" x14ac:dyDescent="0.2">
      <c r="B50" s="11" t="s">
        <v>76</v>
      </c>
      <c r="F50" s="38">
        <v>100</v>
      </c>
      <c r="G50" s="38">
        <v>0.55000000000000004</v>
      </c>
      <c r="H50" s="38">
        <v>12</v>
      </c>
      <c r="I50" s="43">
        <f>F50*G50*H50</f>
        <v>660.00000000000011</v>
      </c>
    </row>
    <row r="51" spans="2:9" x14ac:dyDescent="0.2">
      <c r="B51" s="11" t="s">
        <v>15</v>
      </c>
      <c r="F51" s="38">
        <v>100</v>
      </c>
      <c r="G51" s="38">
        <v>0.45</v>
      </c>
      <c r="H51" s="38">
        <v>10</v>
      </c>
      <c r="I51" s="43">
        <f>F51*G51*H51</f>
        <v>450</v>
      </c>
    </row>
    <row r="52" spans="2:9" x14ac:dyDescent="0.2">
      <c r="B52" s="11"/>
      <c r="F52" s="38"/>
      <c r="G52" s="38"/>
      <c r="H52" s="38"/>
      <c r="I52" s="43">
        <f>F52*G52*H52</f>
        <v>0</v>
      </c>
    </row>
    <row r="53" spans="2:9" x14ac:dyDescent="0.2">
      <c r="B53" s="17" t="s">
        <v>16</v>
      </c>
      <c r="C53" s="15"/>
      <c r="D53" s="15"/>
      <c r="E53" s="15"/>
      <c r="F53" s="39"/>
      <c r="G53" s="39"/>
      <c r="H53" s="39"/>
      <c r="I53" s="42"/>
    </row>
    <row r="54" spans="2:9" x14ac:dyDescent="0.2">
      <c r="B54" s="11" t="s">
        <v>77</v>
      </c>
      <c r="F54" s="38">
        <v>100</v>
      </c>
      <c r="G54" s="38">
        <v>12</v>
      </c>
      <c r="H54" s="38">
        <v>3</v>
      </c>
      <c r="I54" s="43">
        <f>F54*G54*H54</f>
        <v>3600</v>
      </c>
    </row>
    <row r="55" spans="2:9" x14ac:dyDescent="0.2">
      <c r="B55" s="11" t="s">
        <v>17</v>
      </c>
      <c r="F55" s="38">
        <v>25</v>
      </c>
      <c r="G55" s="38">
        <v>12</v>
      </c>
      <c r="H55" s="38">
        <v>3</v>
      </c>
      <c r="I55" s="43">
        <f>F55*G55*H55</f>
        <v>900</v>
      </c>
    </row>
    <row r="56" spans="2:9" x14ac:dyDescent="0.2">
      <c r="B56" s="11"/>
      <c r="F56" s="38"/>
      <c r="G56" s="38"/>
      <c r="H56" s="38"/>
      <c r="I56" s="43">
        <f>F56*G56*H56</f>
        <v>0</v>
      </c>
    </row>
    <row r="57" spans="2:9" x14ac:dyDescent="0.2">
      <c r="B57" s="17" t="s">
        <v>18</v>
      </c>
      <c r="C57" s="15"/>
      <c r="D57" s="15"/>
      <c r="E57" s="15"/>
      <c r="F57" s="39"/>
      <c r="G57" s="39"/>
      <c r="H57" s="39"/>
      <c r="I57" s="42"/>
    </row>
    <row r="58" spans="2:9" x14ac:dyDescent="0.2">
      <c r="B58" s="11" t="s">
        <v>19</v>
      </c>
      <c r="F58" s="38">
        <v>1000</v>
      </c>
      <c r="G58" s="38">
        <v>2.5</v>
      </c>
      <c r="H58" s="38">
        <v>3</v>
      </c>
      <c r="I58" s="43">
        <f>F58*G58*H58</f>
        <v>7500</v>
      </c>
    </row>
    <row r="59" spans="2:9" x14ac:dyDescent="0.2">
      <c r="B59" s="11" t="s">
        <v>20</v>
      </c>
      <c r="F59" s="38">
        <v>25</v>
      </c>
      <c r="G59" s="38">
        <v>1</v>
      </c>
      <c r="H59" s="38">
        <v>2</v>
      </c>
      <c r="I59" s="43">
        <f>F59*G59*H59</f>
        <v>50</v>
      </c>
    </row>
    <row r="60" spans="2:9" x14ac:dyDescent="0.2">
      <c r="B60" s="11"/>
      <c r="F60" s="38"/>
      <c r="G60" s="38"/>
      <c r="H60" s="38"/>
      <c r="I60" s="43">
        <f>F60*G60*H60</f>
        <v>0</v>
      </c>
    </row>
    <row r="61" spans="2:9" x14ac:dyDescent="0.2">
      <c r="B61" s="11"/>
      <c r="F61" s="38"/>
      <c r="G61" s="38"/>
      <c r="H61" s="38"/>
      <c r="I61" s="43">
        <f>F61*G61*H61</f>
        <v>0</v>
      </c>
    </row>
    <row r="62" spans="2:9" x14ac:dyDescent="0.2">
      <c r="B62" s="11"/>
      <c r="F62" s="38"/>
      <c r="G62" s="38"/>
      <c r="H62" s="38"/>
      <c r="I62" s="43">
        <f>F62*G62*H62</f>
        <v>0</v>
      </c>
    </row>
    <row r="63" spans="2:9" x14ac:dyDescent="0.2">
      <c r="B63" s="17" t="s">
        <v>21</v>
      </c>
      <c r="C63" s="15"/>
      <c r="D63" s="15"/>
      <c r="E63" s="15"/>
      <c r="F63" s="39"/>
      <c r="G63" s="39"/>
      <c r="H63" s="39"/>
      <c r="I63" s="42"/>
    </row>
    <row r="64" spans="2:9" x14ac:dyDescent="0.2">
      <c r="B64" s="11" t="s">
        <v>22</v>
      </c>
      <c r="F64" s="38">
        <v>200</v>
      </c>
      <c r="G64" s="38">
        <v>1.2</v>
      </c>
      <c r="H64" s="38">
        <v>0.75</v>
      </c>
      <c r="I64" s="43">
        <f t="shared" ref="I64:I71" si="2">F64*G64*H64</f>
        <v>180</v>
      </c>
    </row>
    <row r="65" spans="2:10" x14ac:dyDescent="0.2">
      <c r="B65" s="11" t="s">
        <v>88</v>
      </c>
      <c r="F65" s="38"/>
      <c r="G65" s="38"/>
      <c r="H65" s="38"/>
      <c r="I65" s="43">
        <f t="shared" si="2"/>
        <v>0</v>
      </c>
    </row>
    <row r="66" spans="2:10" x14ac:dyDescent="0.2">
      <c r="B66" s="11" t="s">
        <v>72</v>
      </c>
      <c r="F66" s="38">
        <v>200</v>
      </c>
      <c r="G66" s="38">
        <v>2.5</v>
      </c>
      <c r="H66" s="38">
        <v>0.5</v>
      </c>
      <c r="I66" s="43">
        <f t="shared" si="2"/>
        <v>250</v>
      </c>
    </row>
    <row r="67" spans="2:10" x14ac:dyDescent="0.2">
      <c r="B67" s="11" t="s">
        <v>72</v>
      </c>
      <c r="F67" s="38">
        <v>200</v>
      </c>
      <c r="G67" s="38">
        <v>5</v>
      </c>
      <c r="H67" s="38">
        <v>5</v>
      </c>
      <c r="I67" s="43">
        <f t="shared" si="2"/>
        <v>5000</v>
      </c>
    </row>
    <row r="68" spans="2:10" x14ac:dyDescent="0.2">
      <c r="B68" s="11" t="s">
        <v>74</v>
      </c>
      <c r="F68" s="38">
        <v>200</v>
      </c>
      <c r="G68" s="38">
        <v>10</v>
      </c>
      <c r="H68" s="38">
        <v>25</v>
      </c>
      <c r="I68" s="43">
        <f t="shared" si="2"/>
        <v>50000</v>
      </c>
    </row>
    <row r="69" spans="2:10" x14ac:dyDescent="0.2">
      <c r="B69" s="11" t="s">
        <v>75</v>
      </c>
      <c r="F69" s="38">
        <v>200</v>
      </c>
      <c r="G69" s="38">
        <v>20</v>
      </c>
      <c r="H69" s="38">
        <v>50</v>
      </c>
      <c r="I69" s="43">
        <f t="shared" si="2"/>
        <v>200000</v>
      </c>
    </row>
    <row r="70" spans="2:10" x14ac:dyDescent="0.2">
      <c r="B70" s="11" t="s">
        <v>53</v>
      </c>
      <c r="F70" s="38">
        <v>200</v>
      </c>
      <c r="G70" s="38">
        <v>20</v>
      </c>
      <c r="H70" s="38">
        <v>0.15</v>
      </c>
      <c r="I70" s="43">
        <f t="shared" si="2"/>
        <v>600</v>
      </c>
    </row>
    <row r="71" spans="2:10" x14ac:dyDescent="0.2">
      <c r="B71" s="11"/>
      <c r="F71" s="38"/>
      <c r="G71" s="38"/>
      <c r="H71" s="38"/>
      <c r="I71" s="43">
        <f t="shared" si="2"/>
        <v>0</v>
      </c>
    </row>
    <row r="72" spans="2:10" x14ac:dyDescent="0.2">
      <c r="B72" s="17" t="s">
        <v>23</v>
      </c>
      <c r="C72" s="15"/>
      <c r="D72" s="15"/>
      <c r="E72" s="15"/>
      <c r="F72" s="37"/>
      <c r="G72" s="37"/>
      <c r="H72" s="37"/>
      <c r="I72" s="42"/>
    </row>
    <row r="73" spans="2:10" x14ac:dyDescent="0.2">
      <c r="B73" s="11" t="s">
        <v>54</v>
      </c>
      <c r="F73" s="25"/>
      <c r="G73" s="25"/>
      <c r="H73" s="25"/>
      <c r="I73" s="43">
        <f>F73*G73*H73</f>
        <v>0</v>
      </c>
    </row>
    <row r="74" spans="2:10" ht="24" customHeight="1" x14ac:dyDescent="0.25">
      <c r="B74" s="11"/>
      <c r="E74" s="9" t="s">
        <v>27</v>
      </c>
      <c r="F74" s="45">
        <f>SUM(F6:F73)</f>
        <v>20870</v>
      </c>
      <c r="G74" s="45">
        <f>SUM(G6:G73)</f>
        <v>119</v>
      </c>
      <c r="H74" s="45">
        <f>SUM(H6:H73)</f>
        <v>341.95</v>
      </c>
      <c r="I74" s="36">
        <f>SUM(I6:I73)</f>
        <v>505585.375</v>
      </c>
      <c r="J74" s="35" t="s">
        <v>92</v>
      </c>
    </row>
    <row r="75" spans="2:10" x14ac:dyDescent="0.2">
      <c r="B75" s="11"/>
      <c r="C75" s="3" t="s">
        <v>24</v>
      </c>
      <c r="D75" s="3"/>
      <c r="E75" s="3"/>
      <c r="F75" s="25"/>
      <c r="G75" s="25"/>
      <c r="H75" s="25"/>
      <c r="I75" s="25"/>
    </row>
    <row r="76" spans="2:10" x14ac:dyDescent="0.2">
      <c r="B76" s="11"/>
      <c r="C76" s="3"/>
      <c r="D76" s="3" t="s">
        <v>25</v>
      </c>
      <c r="E76" s="3"/>
      <c r="F76" s="48">
        <v>0</v>
      </c>
      <c r="G76" s="48">
        <v>0</v>
      </c>
      <c r="H76" s="48">
        <v>0</v>
      </c>
      <c r="I76" s="46">
        <f>F76*G76*H76</f>
        <v>0</v>
      </c>
      <c r="J76" s="52" t="s">
        <v>93</v>
      </c>
    </row>
    <row r="77" spans="2:10" x14ac:dyDescent="0.2">
      <c r="B77" s="11"/>
      <c r="C77" s="3"/>
      <c r="D77" s="3" t="s">
        <v>26</v>
      </c>
      <c r="E77" s="3"/>
      <c r="F77" s="48">
        <v>0</v>
      </c>
      <c r="G77" s="48">
        <v>0</v>
      </c>
      <c r="H77" s="48">
        <v>0</v>
      </c>
      <c r="I77" s="46">
        <f>F77*G77*H77</f>
        <v>0</v>
      </c>
      <c r="J77" s="52"/>
    </row>
    <row r="78" spans="2:10" x14ac:dyDescent="0.2">
      <c r="B78" s="12"/>
      <c r="C78" s="13"/>
      <c r="D78" s="13"/>
      <c r="E78" s="13"/>
      <c r="F78" s="49"/>
      <c r="G78" s="49"/>
      <c r="H78" s="49"/>
      <c r="I78" s="47">
        <f>F78*G78*H78</f>
        <v>0</v>
      </c>
    </row>
    <row r="79" spans="2:10" x14ac:dyDescent="0.2">
      <c r="F79" s="24"/>
      <c r="G79" s="25"/>
      <c r="H79" s="25"/>
      <c r="I79" s="25"/>
    </row>
    <row r="80" spans="2:10" ht="19" x14ac:dyDescent="0.25">
      <c r="E80" s="9" t="s">
        <v>89</v>
      </c>
      <c r="F80" s="24"/>
      <c r="G80" s="25"/>
      <c r="H80" s="25"/>
      <c r="I80" s="25"/>
    </row>
    <row r="81" spans="2:10" x14ac:dyDescent="0.2">
      <c r="E81" s="10"/>
      <c r="F81" s="26" t="s">
        <v>73</v>
      </c>
      <c r="G81" s="27"/>
      <c r="H81" s="27"/>
      <c r="I81" s="28"/>
    </row>
    <row r="82" spans="2:10" x14ac:dyDescent="0.2">
      <c r="E82" s="11"/>
      <c r="F82" s="29" t="s">
        <v>55</v>
      </c>
      <c r="G82" s="29" t="s">
        <v>56</v>
      </c>
      <c r="H82" s="29" t="s">
        <v>91</v>
      </c>
      <c r="I82" s="30" t="s">
        <v>57</v>
      </c>
    </row>
    <row r="83" spans="2:10" x14ac:dyDescent="0.2">
      <c r="E83" s="23" t="s">
        <v>78</v>
      </c>
      <c r="F83" s="31">
        <v>175000</v>
      </c>
      <c r="G83" s="32" t="s">
        <v>50</v>
      </c>
      <c r="H83" s="25">
        <f>I$74/2</f>
        <v>252792.6875</v>
      </c>
      <c r="I83" s="16">
        <f>H83/I$74</f>
        <v>0.5</v>
      </c>
      <c r="J83" s="8"/>
    </row>
    <row r="84" spans="2:10" x14ac:dyDescent="0.2">
      <c r="E84" s="11"/>
      <c r="F84" s="24"/>
      <c r="G84" s="32" t="s">
        <v>51</v>
      </c>
      <c r="H84" s="25">
        <f>I$74/3</f>
        <v>168528.45833333334</v>
      </c>
      <c r="I84" s="16">
        <f t="shared" ref="I84:I85" si="3">H84/I$74</f>
        <v>0.33333333333333337</v>
      </c>
    </row>
    <row r="85" spans="2:10" x14ac:dyDescent="0.2">
      <c r="E85" s="11"/>
      <c r="F85" s="24"/>
      <c r="G85" s="32" t="s">
        <v>52</v>
      </c>
      <c r="H85" s="25">
        <f>I$74/4</f>
        <v>126396.34375</v>
      </c>
      <c r="I85" s="16">
        <f t="shared" si="3"/>
        <v>0.25</v>
      </c>
    </row>
    <row r="86" spans="2:10" x14ac:dyDescent="0.2">
      <c r="E86" s="12"/>
      <c r="F86" s="33"/>
      <c r="G86" s="33"/>
      <c r="H86" s="33"/>
      <c r="I86" s="34"/>
    </row>
    <row r="89" spans="2:10" ht="31" x14ac:dyDescent="0.35">
      <c r="B89" s="4"/>
    </row>
  </sheetData>
  <mergeCells count="2">
    <mergeCell ref="B5:E5"/>
    <mergeCell ref="J76:J77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K17"/>
  <sheetViews>
    <sheetView workbookViewId="0">
      <selection sqref="A1:P21"/>
    </sheetView>
  </sheetViews>
  <sheetFormatPr baseColWidth="10" defaultColWidth="11" defaultRowHeight="16" x14ac:dyDescent="0.2"/>
  <cols>
    <col min="8" max="8" width="10.83203125" style="1"/>
    <col min="9" max="9" width="23.5" customWidth="1"/>
    <col min="10" max="10" width="1.1640625" customWidth="1"/>
  </cols>
  <sheetData>
    <row r="3" spans="3:11" ht="31" x14ac:dyDescent="0.35">
      <c r="C3" s="4" t="s">
        <v>28</v>
      </c>
      <c r="G3" s="5" t="s">
        <v>29</v>
      </c>
      <c r="H3" s="6" t="s">
        <v>30</v>
      </c>
      <c r="I3" t="s">
        <v>31</v>
      </c>
      <c r="K3" t="s">
        <v>32</v>
      </c>
    </row>
    <row r="4" spans="3:11" ht="21" x14ac:dyDescent="0.25">
      <c r="G4" s="5"/>
      <c r="K4" t="s">
        <v>33</v>
      </c>
    </row>
    <row r="5" spans="3:11" ht="21" x14ac:dyDescent="0.25">
      <c r="G5" s="5"/>
      <c r="K5" t="s">
        <v>34</v>
      </c>
    </row>
    <row r="6" spans="3:11" ht="21" x14ac:dyDescent="0.25">
      <c r="G6" s="5"/>
      <c r="K6" t="s">
        <v>35</v>
      </c>
    </row>
    <row r="7" spans="3:11" ht="21" x14ac:dyDescent="0.25">
      <c r="G7" s="5"/>
      <c r="K7" t="s">
        <v>36</v>
      </c>
    </row>
    <row r="8" spans="3:11" ht="21" x14ac:dyDescent="0.25">
      <c r="G8" s="5"/>
    </row>
    <row r="9" spans="3:11" ht="21" x14ac:dyDescent="0.25">
      <c r="G9" s="5" t="s">
        <v>37</v>
      </c>
      <c r="H9" s="6" t="s">
        <v>30</v>
      </c>
      <c r="I9" t="s">
        <v>38</v>
      </c>
      <c r="K9" t="s">
        <v>39</v>
      </c>
    </row>
    <row r="10" spans="3:11" ht="21" x14ac:dyDescent="0.25">
      <c r="G10" s="5"/>
    </row>
    <row r="11" spans="3:11" ht="21" x14ac:dyDescent="0.25">
      <c r="G11" s="5" t="s">
        <v>40</v>
      </c>
      <c r="H11" s="6" t="s">
        <v>30</v>
      </c>
      <c r="I11" s="1" t="s">
        <v>41</v>
      </c>
      <c r="J11" s="1"/>
      <c r="K11" t="s">
        <v>42</v>
      </c>
    </row>
    <row r="12" spans="3:11" ht="21" x14ac:dyDescent="0.25">
      <c r="G12" s="5"/>
      <c r="K12" t="s">
        <v>43</v>
      </c>
    </row>
    <row r="13" spans="3:11" ht="21" x14ac:dyDescent="0.25">
      <c r="G13" s="5"/>
      <c r="K13" t="s">
        <v>44</v>
      </c>
    </row>
    <row r="14" spans="3:11" ht="21" x14ac:dyDescent="0.25">
      <c r="G14" s="5"/>
    </row>
    <row r="15" spans="3:11" ht="21" x14ac:dyDescent="0.25">
      <c r="G15" s="5" t="s">
        <v>45</v>
      </c>
      <c r="H15" s="7" t="s">
        <v>30</v>
      </c>
      <c r="I15" t="s">
        <v>46</v>
      </c>
      <c r="K15" t="s">
        <v>47</v>
      </c>
    </row>
    <row r="17" spans="8:8" x14ac:dyDescent="0.2">
      <c r="H17" s="1" t="s">
        <v>48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Valuation sheet</vt:lpstr>
      <vt:lpstr>Prospecting formula</vt:lpstr>
    </vt:vector>
  </TitlesOfParts>
  <Company>peter79@mweb.co.za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 Editor</dc:creator>
  <cp:lastModifiedBy>Dr. HA Thuynsma</cp:lastModifiedBy>
  <dcterms:created xsi:type="dcterms:W3CDTF">2018-01-24T08:21:06Z</dcterms:created>
  <dcterms:modified xsi:type="dcterms:W3CDTF">2024-01-08T15:24:02Z</dcterms:modified>
</cp:coreProperties>
</file>