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n.thuynsma/Downloads/wetransfer_fund-development-e-book_2024-01-08_0951/"/>
    </mc:Choice>
  </mc:AlternateContent>
  <xr:revisionPtr revIDLastSave="0" documentId="13_ncr:1_{2B2F73E7-2081-DC4F-AB11-00E990C52AB5}" xr6:coauthVersionLast="47" xr6:coauthVersionMax="47" xr10:uidLastSave="{00000000-0000-0000-0000-000000000000}"/>
  <bookViews>
    <workbookView xWindow="4440" yWindow="760" windowWidth="24240" windowHeight="13140" activeTab="1" xr2:uid="{82836BA4-C567-744D-B244-9EFEDCEBC6AA}"/>
  </bookViews>
  <sheets>
    <sheet name="Original" sheetId="1" r:id="rId1"/>
    <sheet name="Adapted" sheetId="3" r:id="rId2"/>
  </sheets>
  <definedNames>
    <definedName name="Cash_on_Hand">Adapted!$C$6</definedName>
    <definedName name="Overheads">Adapted!#REF!</definedName>
    <definedName name="Total_Disbursements">Adapted!$C$56</definedName>
    <definedName name="Total_Operating_Expenses">Adapted!#REF!</definedName>
    <definedName name="Total_receipts">Adapted!$C$23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3" l="1"/>
  <c r="P51" i="3"/>
  <c r="P52" i="3"/>
  <c r="P53" i="3"/>
  <c r="P54" i="3"/>
  <c r="P55" i="3"/>
  <c r="P46" i="3"/>
  <c r="P38" i="3"/>
  <c r="P35" i="3"/>
  <c r="P36" i="3"/>
  <c r="P27" i="3"/>
  <c r="P28" i="3"/>
  <c r="P29" i="3"/>
  <c r="P30" i="3"/>
  <c r="P31" i="3"/>
  <c r="P32" i="3"/>
  <c r="P19" i="3"/>
  <c r="P20" i="3"/>
  <c r="P21" i="3"/>
  <c r="D56" i="3"/>
  <c r="C67" i="3" s="1"/>
  <c r="E56" i="3"/>
  <c r="D67" i="3" s="1"/>
  <c r="F56" i="3"/>
  <c r="E67" i="3" s="1"/>
  <c r="G56" i="3"/>
  <c r="F67" i="3" s="1"/>
  <c r="H56" i="3"/>
  <c r="G67" i="3" s="1"/>
  <c r="I56" i="3"/>
  <c r="H67" i="3" s="1"/>
  <c r="J56" i="3"/>
  <c r="I67" i="3" s="1"/>
  <c r="K56" i="3"/>
  <c r="J67" i="3" s="1"/>
  <c r="L56" i="3"/>
  <c r="K67" i="3" s="1"/>
  <c r="M56" i="3"/>
  <c r="L67" i="3" s="1"/>
  <c r="N56" i="3"/>
  <c r="M67" i="3" s="1"/>
  <c r="O56" i="3"/>
  <c r="N67" i="3" s="1"/>
  <c r="C23" i="3"/>
  <c r="D23" i="3"/>
  <c r="C66" i="3" s="1"/>
  <c r="E23" i="3"/>
  <c r="D66" i="3" s="1"/>
  <c r="F23" i="3"/>
  <c r="G23" i="3"/>
  <c r="F66" i="3" s="1"/>
  <c r="H23" i="3"/>
  <c r="G66" i="3" s="1"/>
  <c r="I23" i="3"/>
  <c r="H66" i="3" s="1"/>
  <c r="J23" i="3"/>
  <c r="I66" i="3" s="1"/>
  <c r="K23" i="3"/>
  <c r="J66" i="3" s="1"/>
  <c r="L23" i="3"/>
  <c r="K66" i="3" s="1"/>
  <c r="M23" i="3"/>
  <c r="L66" i="3" s="1"/>
  <c r="N23" i="3"/>
  <c r="M66" i="3" s="1"/>
  <c r="O23" i="3"/>
  <c r="N66" i="3" s="1"/>
  <c r="P44" i="3"/>
  <c r="P39" i="3"/>
  <c r="P41" i="3"/>
  <c r="P48" i="3"/>
  <c r="P25" i="3"/>
  <c r="P37" i="3"/>
  <c r="P34" i="3"/>
  <c r="P33" i="3"/>
  <c r="P47" i="3"/>
  <c r="P42" i="3"/>
  <c r="P40" i="3"/>
  <c r="P49" i="3"/>
  <c r="P26" i="3"/>
  <c r="P43" i="3"/>
  <c r="P45" i="3"/>
  <c r="P22" i="3"/>
  <c r="P17" i="3"/>
  <c r="P9" i="3"/>
  <c r="P18" i="3"/>
  <c r="P15" i="3"/>
  <c r="P8" i="3"/>
  <c r="P10" i="3"/>
  <c r="P11" i="3"/>
  <c r="P16" i="3"/>
  <c r="P14" i="3"/>
  <c r="P12" i="3"/>
  <c r="P13" i="3"/>
  <c r="B26" i="1"/>
  <c r="O9" i="1"/>
  <c r="C26" i="1"/>
  <c r="D26" i="1"/>
  <c r="E26" i="1"/>
  <c r="F26" i="1"/>
  <c r="G26" i="1"/>
  <c r="G56" i="1" s="1"/>
  <c r="H26" i="1"/>
  <c r="H56" i="1" s="1"/>
  <c r="I26" i="1"/>
  <c r="J26" i="1"/>
  <c r="K26" i="1"/>
  <c r="L26" i="1"/>
  <c r="N26" i="1"/>
  <c r="B32" i="1"/>
  <c r="B47" i="1" s="1"/>
  <c r="B36" i="1"/>
  <c r="B41" i="1"/>
  <c r="B44" i="1"/>
  <c r="B46" i="1"/>
  <c r="C32" i="1"/>
  <c r="C47" i="1" s="1"/>
  <c r="C54" i="1" s="1"/>
  <c r="C56" i="1" s="1"/>
  <c r="C36" i="1"/>
  <c r="C41" i="1"/>
  <c r="O41" i="1" s="1"/>
  <c r="C44" i="1"/>
  <c r="C46" i="1"/>
  <c r="D32" i="1"/>
  <c r="D47" i="1" s="1"/>
  <c r="D54" i="1" s="1"/>
  <c r="D56" i="1" s="1"/>
  <c r="D36" i="1"/>
  <c r="D41" i="1"/>
  <c r="D44" i="1"/>
  <c r="D46" i="1"/>
  <c r="E32" i="1"/>
  <c r="E36" i="1"/>
  <c r="E47" i="1" s="1"/>
  <c r="E54" i="1" s="1"/>
  <c r="E56" i="1" s="1"/>
  <c r="E41" i="1"/>
  <c r="E44" i="1"/>
  <c r="E46" i="1"/>
  <c r="O46" i="1" s="1"/>
  <c r="F32" i="1"/>
  <c r="F36" i="1"/>
  <c r="F41" i="1"/>
  <c r="F44" i="1"/>
  <c r="F46" i="1"/>
  <c r="F47" i="1"/>
  <c r="F54" i="1" s="1"/>
  <c r="G32" i="1"/>
  <c r="G36" i="1"/>
  <c r="G41" i="1"/>
  <c r="G44" i="1"/>
  <c r="G46" i="1"/>
  <c r="G47" i="1"/>
  <c r="G54" i="1"/>
  <c r="H32" i="1"/>
  <c r="H36" i="1"/>
  <c r="H41" i="1"/>
  <c r="H44" i="1"/>
  <c r="H46" i="1"/>
  <c r="H47" i="1"/>
  <c r="H54" i="1"/>
  <c r="I32" i="1"/>
  <c r="I47" i="1" s="1"/>
  <c r="I54" i="1" s="1"/>
  <c r="I56" i="1" s="1"/>
  <c r="I36" i="1"/>
  <c r="I41" i="1"/>
  <c r="I44" i="1"/>
  <c r="I46" i="1"/>
  <c r="J32" i="1"/>
  <c r="J47" i="1" s="1"/>
  <c r="J54" i="1" s="1"/>
  <c r="J56" i="1" s="1"/>
  <c r="J36" i="1"/>
  <c r="O36" i="1" s="1"/>
  <c r="J41" i="1"/>
  <c r="J44" i="1"/>
  <c r="J46" i="1"/>
  <c r="K32" i="1"/>
  <c r="K47" i="1" s="1"/>
  <c r="K54" i="1" s="1"/>
  <c r="K56" i="1" s="1"/>
  <c r="K36" i="1"/>
  <c r="K41" i="1"/>
  <c r="K44" i="1"/>
  <c r="K46" i="1"/>
  <c r="L32" i="1"/>
  <c r="L47" i="1" s="1"/>
  <c r="L54" i="1" s="1"/>
  <c r="L56" i="1" s="1"/>
  <c r="L36" i="1"/>
  <c r="L41" i="1"/>
  <c r="L44" i="1"/>
  <c r="L46" i="1"/>
  <c r="N32" i="1"/>
  <c r="N36" i="1"/>
  <c r="N47" i="1" s="1"/>
  <c r="N54" i="1" s="1"/>
  <c r="N56" i="1" s="1"/>
  <c r="N41" i="1"/>
  <c r="N44" i="1"/>
  <c r="N46" i="1"/>
  <c r="O53" i="1"/>
  <c r="O51" i="1"/>
  <c r="O50" i="1"/>
  <c r="O49" i="1"/>
  <c r="O45" i="1"/>
  <c r="O44" i="1"/>
  <c r="O43" i="1"/>
  <c r="O42" i="1"/>
  <c r="O40" i="1"/>
  <c r="O39" i="1"/>
  <c r="O38" i="1"/>
  <c r="O37" i="1"/>
  <c r="O35" i="1"/>
  <c r="O34" i="1"/>
  <c r="O33" i="1"/>
  <c r="O31" i="1"/>
  <c r="O30" i="1"/>
  <c r="O29" i="1"/>
  <c r="O25" i="1"/>
  <c r="O24" i="1"/>
  <c r="O22" i="1"/>
  <c r="O21" i="1"/>
  <c r="O20" i="1"/>
  <c r="O19" i="1"/>
  <c r="O18" i="1"/>
  <c r="O16" i="1"/>
  <c r="O15" i="1"/>
  <c r="O14" i="1"/>
  <c r="O13" i="1"/>
  <c r="O12" i="1"/>
  <c r="B54" i="1" l="1"/>
  <c r="O47" i="1"/>
  <c r="F56" i="1"/>
  <c r="O32" i="1"/>
  <c r="O26" i="1"/>
  <c r="J58" i="3"/>
  <c r="F58" i="3"/>
  <c r="M58" i="3"/>
  <c r="I58" i="3"/>
  <c r="E58" i="3"/>
  <c r="N58" i="3"/>
  <c r="L58" i="3"/>
  <c r="H58" i="3"/>
  <c r="O58" i="3"/>
  <c r="K58" i="3"/>
  <c r="G58" i="3"/>
  <c r="D58" i="3"/>
  <c r="E66" i="3"/>
  <c r="C58" i="3"/>
  <c r="P56" i="3"/>
  <c r="P23" i="3"/>
  <c r="O54" i="1" l="1"/>
  <c r="O56" i="1" s="1"/>
  <c r="O58" i="1" s="1"/>
  <c r="B56" i="1"/>
  <c r="B58" i="1" s="1"/>
  <c r="C9" i="1" s="1"/>
  <c r="C58" i="1" s="1"/>
  <c r="D9" i="1" s="1"/>
  <c r="D58" i="1" s="1"/>
  <c r="E9" i="1" s="1"/>
  <c r="E58" i="1" s="1"/>
  <c r="F9" i="1" s="1"/>
  <c r="F58" i="1" s="1"/>
  <c r="G9" i="1" s="1"/>
  <c r="G58" i="1" s="1"/>
  <c r="H9" i="1" s="1"/>
  <c r="H58" i="1" s="1"/>
  <c r="I9" i="1" s="1"/>
  <c r="I58" i="1" s="1"/>
  <c r="J9" i="1" s="1"/>
  <c r="J58" i="1" s="1"/>
  <c r="K9" i="1" s="1"/>
  <c r="K58" i="1" s="1"/>
  <c r="L9" i="1" s="1"/>
  <c r="L58" i="1" s="1"/>
  <c r="N9" i="1" s="1"/>
  <c r="N58" i="1" s="1"/>
  <c r="P58" i="3"/>
  <c r="C60" i="3"/>
  <c r="D6" i="3" l="1"/>
  <c r="D60" i="3" s="1"/>
  <c r="C68" i="3" s="1"/>
  <c r="E6" i="3" l="1"/>
  <c r="E60" i="3" s="1"/>
  <c r="D68" i="3" s="1"/>
  <c r="F6" i="3" l="1"/>
  <c r="F60" i="3" s="1"/>
  <c r="E68" i="3" s="1"/>
  <c r="G6" i="3" l="1"/>
  <c r="G60" i="3" s="1"/>
  <c r="F68" i="3" s="1"/>
  <c r="H6" i="3" l="1"/>
  <c r="H60" i="3" l="1"/>
  <c r="G68" i="3" s="1"/>
  <c r="I6" i="3" l="1"/>
  <c r="I60" i="3" s="1"/>
  <c r="H68" i="3" s="1"/>
  <c r="J6" i="3" l="1"/>
  <c r="J60" i="3" s="1"/>
  <c r="K6" i="3" l="1"/>
  <c r="K60" i="3" s="1"/>
  <c r="J68" i="3" s="1"/>
  <c r="I68" i="3"/>
  <c r="L6" i="3" l="1"/>
  <c r="L60" i="3" s="1"/>
  <c r="K68" i="3" s="1"/>
  <c r="M6" i="3" l="1"/>
  <c r="M60" i="3" s="1"/>
  <c r="L68" i="3" s="1"/>
  <c r="N6" i="3" l="1"/>
  <c r="N60" i="3" s="1"/>
  <c r="M68" i="3" s="1"/>
  <c r="O6" i="3" l="1"/>
  <c r="O60" i="3" s="1"/>
  <c r="N68" i="3" s="1"/>
  <c r="P6" i="3" l="1"/>
  <c r="P6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authorized user</author>
  </authors>
  <commentList>
    <comment ref="B9" authorId="0" shapeId="0" xr:uid="{160AFD6E-1CB9-D24D-BC33-BE50D1D761CC}">
      <text>
        <r>
          <rPr>
            <b/>
            <sz val="8"/>
            <color rgb="FF000000"/>
            <rFont val="Tahoma"/>
            <family val="2"/>
          </rPr>
          <t>authorized user: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Actual starting balance as of :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authorized user</author>
  </authors>
  <commentList>
    <comment ref="C6" authorId="0" shapeId="0" xr:uid="{0062B2FE-9FFB-BE46-A2CE-F664A2AC71EF}">
      <text>
        <r>
          <rPr>
            <b/>
            <sz val="8"/>
            <color rgb="FF000000"/>
            <rFont val="Tahoma"/>
            <family val="2"/>
          </rPr>
          <t>authorized user: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Actual starting balance as of :</t>
        </r>
      </text>
    </comment>
  </commentList>
</comments>
</file>

<file path=xl/sharedStrings.xml><?xml version="1.0" encoding="utf-8"?>
<sst xmlns="http://schemas.openxmlformats.org/spreadsheetml/2006/main" count="140" uniqueCount="106">
  <si>
    <t>Propel Nonprofits</t>
  </si>
  <si>
    <t>One Main Street SE, Suite 600</t>
  </si>
  <si>
    <t>Minneapolis, MN 55414</t>
  </si>
  <si>
    <t>612.249.6700</t>
  </si>
  <si>
    <t>propelnonprofits.org</t>
  </si>
  <si>
    <t>Month:</t>
  </si>
  <si>
    <t>Year total</t>
  </si>
  <si>
    <t>Cash on Hand (beginning cash)</t>
  </si>
  <si>
    <t>RECEIPTS from Support</t>
  </si>
  <si>
    <t>Grants - confirmed</t>
  </si>
  <si>
    <t>Grants - anticipated</t>
  </si>
  <si>
    <t>Individual contributions</t>
  </si>
  <si>
    <t>Special events</t>
  </si>
  <si>
    <t>Funds released from restricted</t>
  </si>
  <si>
    <t>RECEIPTS from Revenue</t>
  </si>
  <si>
    <t>Fees at time of service</t>
  </si>
  <si>
    <t>Accounts receivable collection</t>
  </si>
  <si>
    <t>Rent/facility use</t>
  </si>
  <si>
    <t>Ticket sales</t>
  </si>
  <si>
    <t>RECEIPTS from other sources</t>
  </si>
  <si>
    <t>TOTAL RECEIPTS</t>
  </si>
  <si>
    <t>DISBURSEMENTS for Operations</t>
  </si>
  <si>
    <t>Payroll</t>
  </si>
  <si>
    <t>Rent</t>
  </si>
  <si>
    <t>Utilities</t>
  </si>
  <si>
    <t>Maintenance, repair</t>
  </si>
  <si>
    <t>TOTAL OCCUPANCY</t>
  </si>
  <si>
    <t>Office exp (phone, postage, supplies)</t>
  </si>
  <si>
    <t>Printing and marketing</t>
  </si>
  <si>
    <t>Equipment leases</t>
  </si>
  <si>
    <t>Insurance</t>
  </si>
  <si>
    <t>TOTAL OTHER OPERATING</t>
  </si>
  <si>
    <t>Legal</t>
  </si>
  <si>
    <t>Accounting &amp; audit</t>
  </si>
  <si>
    <t>TOTAL PROFESSIONAL SERVICES</t>
  </si>
  <si>
    <t>TOTAL PROGRAM RELATED</t>
  </si>
  <si>
    <t>TOTAL OPERATING DISBURSEMENTS</t>
  </si>
  <si>
    <t>DISBURSEMENTS for Financing</t>
  </si>
  <si>
    <t>Mortgage payments</t>
  </si>
  <si>
    <t>Loan payments</t>
  </si>
  <si>
    <t>Payments on past due obligations</t>
  </si>
  <si>
    <t>DISBURSEMENTS for Capital Expenses</t>
  </si>
  <si>
    <t>TOTAL DISBURSEMENTS</t>
  </si>
  <si>
    <t>NET CASH FOR THE PERIOD</t>
  </si>
  <si>
    <t>ENDING CASH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</si>
  <si>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</si>
  <si>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</si>
  <si>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</si>
  <si>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</si>
  <si>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</si>
  <si>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</si>
  <si>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</si>
  <si>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</si>
  <si>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</si>
  <si>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</si>
  <si>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</si>
  <si>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</si>
  <si>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PAYE</t>
  </si>
  <si>
    <t>Benefits and staffing expenses</t>
  </si>
  <si>
    <t>Contract / Advisory services</t>
  </si>
  <si>
    <t>OVERHEAD Expenses</t>
  </si>
  <si>
    <t>Revenues</t>
  </si>
  <si>
    <t>Disbursements</t>
  </si>
  <si>
    <t>End Balances</t>
  </si>
  <si>
    <t>Programme-related</t>
  </si>
  <si>
    <t>Sponsoprships</t>
  </si>
  <si>
    <t>Cell phones</t>
  </si>
  <si>
    <t>Transport</t>
  </si>
  <si>
    <t>Database</t>
  </si>
  <si>
    <t>Donor database subscriptions</t>
  </si>
  <si>
    <t>Conference fees</t>
  </si>
  <si>
    <t>Training</t>
  </si>
  <si>
    <t>Internet</t>
  </si>
  <si>
    <t>Levy</t>
  </si>
  <si>
    <t>Printing</t>
  </si>
  <si>
    <t>Branded merchadise</t>
  </si>
  <si>
    <t>Website</t>
  </si>
  <si>
    <t>Blogging &amp; Newsletter</t>
  </si>
  <si>
    <t>Loan repayments</t>
  </si>
  <si>
    <t>Mortgage/Bond payments</t>
  </si>
  <si>
    <t>Staff advances/loans</t>
  </si>
  <si>
    <t>Funds released from restricted sources</t>
  </si>
  <si>
    <t>Fees due at time of service</t>
  </si>
  <si>
    <t xml:space="preserve">Accounts receivable </t>
  </si>
  <si>
    <t>Anticipated contract / Advisory services</t>
  </si>
  <si>
    <t>NET CASH FOR THE MONTH</t>
  </si>
  <si>
    <t>REVENUE</t>
  </si>
  <si>
    <t>EXPENSES</t>
  </si>
  <si>
    <t>Grants - confirmed tranches</t>
  </si>
  <si>
    <r>
      <t xml:space="preserve">Note: Replace the </t>
    </r>
    <r>
      <rPr>
        <b/>
        <u/>
        <sz val="14"/>
        <color theme="0" tint="-0.34998626667073579"/>
        <rFont val="Calibri (Body)"/>
      </rPr>
      <t xml:space="preserve">sample greyed-out data </t>
    </r>
    <r>
      <rPr>
        <b/>
        <u/>
        <sz val="14"/>
        <color theme="1"/>
        <rFont val="Calibri"/>
        <family val="2"/>
        <scheme val="minor"/>
      </rPr>
      <t>with your own</t>
    </r>
  </si>
  <si>
    <r>
      <t xml:space="preserve">Adapted from </t>
    </r>
    <r>
      <rPr>
        <b/>
        <i/>
        <u/>
        <sz val="12"/>
        <color theme="10"/>
        <rFont val="Calibri"/>
        <family val="2"/>
        <scheme val="minor"/>
      </rPr>
      <t>Propel Nonprofits</t>
    </r>
    <r>
      <rPr>
        <u/>
        <sz val="12"/>
        <color theme="10"/>
        <rFont val="Calibri"/>
        <family val="2"/>
        <scheme val="minor"/>
      </rPr>
      <t xml:space="preserve"> free templete</t>
    </r>
  </si>
  <si>
    <t>Legal expenses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</si>
  <si>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</si>
  <si>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</si>
  <si>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</si>
  <si>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</si>
  <si>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</si>
  <si>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</si>
  <si>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</si>
  <si>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</si>
  <si>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</si>
  <si>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</si>
  <si>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</si>
  <si>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CASHFLOW WORKSHEET</t>
  </si>
  <si>
    <t>Individual contributions (recurrent)</t>
  </si>
  <si>
    <t>Landline telephone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</si>
</sst>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36"/>
      <name val="Arial"/>
      <family val="2"/>
    </font>
    <font>
      <b/>
      <sz val="12"/>
      <color indexed="12"/>
      <name val="Arial"/>
      <family val="2"/>
    </font>
    <font>
      <b/>
      <sz val="12"/>
      <color indexed="50"/>
      <name val="Arial"/>
      <family val="2"/>
    </font>
    <font>
      <b/>
      <sz val="12"/>
      <color indexed="28"/>
      <name val="Arial"/>
      <family val="2"/>
    </font>
    <font>
      <b/>
      <sz val="12"/>
      <color rgb="FF0000FF"/>
      <name val="Arial"/>
      <family val="2"/>
    </font>
    <font>
      <b/>
      <sz val="12"/>
      <color theme="9" tint="-0.49998474074526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0" tint="-0.34998626667073579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 tint="-0.499984740745262"/>
      <name val="Arial"/>
      <family val="2"/>
    </font>
    <font>
      <b/>
      <sz val="10"/>
      <color theme="0" tint="-0.249977111117893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 (Body)"/>
    </font>
    <font>
      <u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theme="0" tint="-0.34998626667073579"/>
      <name val="Calibri (Body)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2"/>
      <color theme="1" tint="4.9989318521683403E-2"/>
      <name val="Arial"/>
      <family val="2"/>
    </font>
    <font>
      <b/>
      <i/>
      <u/>
      <sz val="12"/>
      <color theme="10"/>
      <name val="Calibri"/>
      <family val="2"/>
      <scheme val="minor"/>
    </font>
    <font>
      <b/>
      <u val="singleAccounting"/>
      <sz val="14"/>
      <color theme="1" tint="0.499984740745262"/>
      <name val="Arial"/>
      <family val="2"/>
    </font>
    <font>
      <b/>
      <sz val="14"/>
      <color theme="1" tint="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5" fillId="0" borderId="0" applyFont="0" applyFill="0" applyBorder="0" applyAlignment="0" applyProtection="0"/>
  </cellStyleXfs>
  <cellXfs count="80">
    <xf numFmtId="0" fontId="0" fillId="0" borderId="0" xfId="0"/>
    <xf numFmtId="37" fontId="0" fillId="0" borderId="0" xfId="0" applyNumberFormat="1"/>
    <xf numFmtId="37" fontId="1" fillId="0" borderId="1" xfId="1" applyNumberFormat="1" applyBorder="1" applyAlignment="1" applyProtection="1">
      <alignment horizontal="center"/>
    </xf>
    <xf numFmtId="37" fontId="0" fillId="0" borderId="1" xfId="0" applyNumberFormat="1" applyBorder="1"/>
    <xf numFmtId="37" fontId="3" fillId="0" borderId="3" xfId="0" applyNumberFormat="1" applyFont="1" applyBorder="1"/>
    <xf numFmtId="37" fontId="2" fillId="2" borderId="4" xfId="0" applyNumberFormat="1" applyFont="1" applyFill="1" applyBorder="1"/>
    <xf numFmtId="37" fontId="2" fillId="0" borderId="4" xfId="0" applyNumberFormat="1" applyFont="1" applyBorder="1"/>
    <xf numFmtId="37" fontId="3" fillId="3" borderId="2" xfId="0" applyNumberFormat="1" applyFont="1" applyFill="1" applyBorder="1"/>
    <xf numFmtId="37" fontId="3" fillId="1" borderId="5" xfId="0" applyNumberFormat="1" applyFont="1" applyFill="1" applyBorder="1"/>
    <xf numFmtId="37" fontId="2" fillId="0" borderId="5" xfId="0" applyNumberFormat="1" applyFont="1" applyBorder="1"/>
    <xf numFmtId="37" fontId="3" fillId="0" borderId="5" xfId="0" applyNumberFormat="1" applyFont="1" applyBorder="1"/>
    <xf numFmtId="37" fontId="3" fillId="4" borderId="5" xfId="0" applyNumberFormat="1" applyFont="1" applyFill="1" applyBorder="1"/>
    <xf numFmtId="37" fontId="0" fillId="0" borderId="5" xfId="0" applyNumberFormat="1" applyBorder="1"/>
    <xf numFmtId="37" fontId="3" fillId="0" borderId="2" xfId="0" applyNumberFormat="1" applyFont="1" applyBorder="1"/>
    <xf numFmtId="37" fontId="2" fillId="0" borderId="6" xfId="0" applyNumberFormat="1" applyFont="1" applyBorder="1"/>
    <xf numFmtId="37" fontId="3" fillId="0" borderId="6" xfId="0" applyNumberFormat="1" applyFont="1" applyBorder="1"/>
    <xf numFmtId="37" fontId="3" fillId="5" borderId="5" xfId="0" applyNumberFormat="1" applyFont="1" applyFill="1" applyBorder="1"/>
    <xf numFmtId="17" fontId="7" fillId="0" borderId="2" xfId="0" applyNumberFormat="1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0" fontId="8" fillId="0" borderId="0" xfId="0" applyFont="1"/>
    <xf numFmtId="37" fontId="9" fillId="0" borderId="2" xfId="0" applyNumberFormat="1" applyFont="1" applyBorder="1" applyAlignment="1">
      <alignment horizontal="right"/>
    </xf>
    <xf numFmtId="37" fontId="10" fillId="0" borderId="3" xfId="0" applyNumberFormat="1" applyFont="1" applyBorder="1"/>
    <xf numFmtId="37" fontId="11" fillId="0" borderId="4" xfId="0" applyNumberFormat="1" applyFont="1" applyBorder="1"/>
    <xf numFmtId="37" fontId="9" fillId="3" borderId="2" xfId="0" applyNumberFormat="1" applyFont="1" applyFill="1" applyBorder="1"/>
    <xf numFmtId="37" fontId="12" fillId="0" borderId="5" xfId="0" applyNumberFormat="1" applyFont="1" applyBorder="1"/>
    <xf numFmtId="37" fontId="9" fillId="0" borderId="5" xfId="0" applyNumberFormat="1" applyFont="1" applyBorder="1"/>
    <xf numFmtId="37" fontId="13" fillId="0" borderId="5" xfId="0" applyNumberFormat="1" applyFont="1" applyBorder="1"/>
    <xf numFmtId="37" fontId="9" fillId="0" borderId="3" xfId="0" applyNumberFormat="1" applyFont="1" applyBorder="1"/>
    <xf numFmtId="37" fontId="13" fillId="0" borderId="3" xfId="0" applyNumberFormat="1" applyFont="1" applyBorder="1"/>
    <xf numFmtId="37" fontId="14" fillId="0" borderId="5" xfId="0" applyNumberFormat="1" applyFont="1" applyBorder="1"/>
    <xf numFmtId="37" fontId="14" fillId="0" borderId="3" xfId="0" applyNumberFormat="1" applyFont="1" applyBorder="1"/>
    <xf numFmtId="37" fontId="14" fillId="0" borderId="4" xfId="0" applyNumberFormat="1" applyFont="1" applyBorder="1"/>
    <xf numFmtId="37" fontId="16" fillId="0" borderId="5" xfId="0" applyNumberFormat="1" applyFont="1" applyBorder="1" applyAlignment="1">
      <alignment horizontal="right"/>
    </xf>
    <xf numFmtId="37" fontId="1" fillId="0" borderId="0" xfId="1" applyNumberFormat="1" applyBorder="1" applyAlignment="1" applyProtection="1">
      <alignment horizontal="center"/>
    </xf>
    <xf numFmtId="37" fontId="9" fillId="0" borderId="0" xfId="0" applyNumberFormat="1" applyFont="1" applyAlignment="1">
      <alignment horizontal="right"/>
    </xf>
    <xf numFmtId="17" fontId="23" fillId="0" borderId="0" xfId="0" applyNumberFormat="1" applyFont="1" applyAlignment="1">
      <alignment horizontal="center"/>
    </xf>
    <xf numFmtId="37" fontId="10" fillId="0" borderId="0" xfId="0" applyNumberFormat="1" applyFont="1"/>
    <xf numFmtId="37" fontId="3" fillId="0" borderId="0" xfId="0" applyNumberFormat="1" applyFont="1"/>
    <xf numFmtId="37" fontId="11" fillId="0" borderId="0" xfId="0" applyNumberFormat="1" applyFont="1"/>
    <xf numFmtId="37" fontId="9" fillId="3" borderId="0" xfId="0" applyNumberFormat="1" applyFont="1" applyFill="1"/>
    <xf numFmtId="37" fontId="18" fillId="3" borderId="0" xfId="0" applyNumberFormat="1" applyFont="1" applyFill="1"/>
    <xf numFmtId="37" fontId="10" fillId="0" borderId="0" xfId="0" applyNumberFormat="1" applyFont="1" applyAlignment="1">
      <alignment horizontal="left"/>
    </xf>
    <xf numFmtId="37" fontId="18" fillId="0" borderId="0" xfId="0" applyNumberFormat="1" applyFont="1"/>
    <xf numFmtId="37" fontId="20" fillId="0" borderId="0" xfId="0" applyNumberFormat="1" applyFont="1"/>
    <xf numFmtId="37" fontId="9" fillId="0" borderId="0" xfId="0" applyNumberFormat="1" applyFont="1"/>
    <xf numFmtId="37" fontId="15" fillId="0" borderId="0" xfId="0" applyNumberFormat="1" applyFont="1" applyAlignment="1">
      <alignment horizontal="right"/>
    </xf>
    <xf numFmtId="37" fontId="14" fillId="0" borderId="0" xfId="0" applyNumberFormat="1" applyFont="1"/>
    <xf numFmtId="37" fontId="19" fillId="0" borderId="0" xfId="0" applyNumberFormat="1" applyFont="1"/>
    <xf numFmtId="37" fontId="14" fillId="0" borderId="0" xfId="0" applyNumberFormat="1" applyFont="1" applyAlignment="1">
      <alignment horizontal="right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43" fontId="0" fillId="0" borderId="0" xfId="2" applyFont="1" applyBorder="1"/>
    <xf numFmtId="37" fontId="17" fillId="0" borderId="0" xfId="0" applyNumberFormat="1" applyFont="1"/>
    <xf numFmtId="0" fontId="22" fillId="0" borderId="0" xfId="0" applyFont="1" applyAlignment="1">
      <alignment horizontal="center" vertical="center" textRotation="255"/>
    </xf>
    <xf numFmtId="37" fontId="29" fillId="0" borderId="0" xfId="1" applyNumberFormat="1" applyFont="1" applyBorder="1" applyAlignment="1" applyProtection="1">
      <alignment horizontal="center"/>
    </xf>
    <xf numFmtId="37" fontId="32" fillId="0" borderId="0" xfId="0" applyNumberFormat="1" applyFont="1"/>
    <xf numFmtId="37" fontId="33" fillId="0" borderId="0" xfId="0" applyNumberFormat="1" applyFont="1"/>
    <xf numFmtId="0" fontId="34" fillId="0" borderId="0" xfId="0" applyFont="1"/>
    <xf numFmtId="37" fontId="35" fillId="0" borderId="9" xfId="0" applyNumberFormat="1" applyFont="1" applyBorder="1"/>
    <xf numFmtId="37" fontId="24" fillId="7" borderId="0" xfId="0" applyNumberFormat="1" applyFont="1" applyFill="1"/>
    <xf numFmtId="37" fontId="17" fillId="7" borderId="0" xfId="0" applyNumberFormat="1" applyFont="1" applyFill="1"/>
    <xf numFmtId="37" fontId="31" fillId="0" borderId="0" xfId="0" applyNumberFormat="1" applyFont="1"/>
    <xf numFmtId="37" fontId="31" fillId="0" borderId="8" xfId="0" applyNumberFormat="1" applyFont="1" applyBorder="1"/>
    <xf numFmtId="43" fontId="9" fillId="6" borderId="0" xfId="2" applyFont="1" applyFill="1"/>
    <xf numFmtId="43" fontId="0" fillId="4" borderId="0" xfId="2" applyFont="1" applyFill="1"/>
    <xf numFmtId="43" fontId="10" fillId="6" borderId="0" xfId="2" applyFont="1" applyFill="1"/>
    <xf numFmtId="43" fontId="15" fillId="6" borderId="8" xfId="2" applyFont="1" applyFill="1" applyBorder="1"/>
    <xf numFmtId="43" fontId="0" fillId="6" borderId="0" xfId="2" applyFont="1" applyFill="1"/>
    <xf numFmtId="43" fontId="36" fillId="6" borderId="9" xfId="2" applyFont="1" applyFill="1" applyBorder="1"/>
    <xf numFmtId="43" fontId="10" fillId="4" borderId="0" xfId="2" applyFont="1" applyFill="1"/>
    <xf numFmtId="17" fontId="38" fillId="0" borderId="0" xfId="0" applyNumberFormat="1" applyFont="1" applyAlignment="1">
      <alignment horizontal="center"/>
    </xf>
    <xf numFmtId="43" fontId="39" fillId="6" borderId="7" xfId="2" applyFont="1" applyFill="1" applyBorder="1" applyAlignment="1">
      <alignment horizontal="center"/>
    </xf>
    <xf numFmtId="38" fontId="17" fillId="0" borderId="0" xfId="2" applyNumberFormat="1" applyFont="1"/>
    <xf numFmtId="38" fontId="9" fillId="6" borderId="0" xfId="2" applyNumberFormat="1" applyFont="1" applyFill="1"/>
    <xf numFmtId="37" fontId="0" fillId="0" borderId="0" xfId="0" applyNumberFormat="1" applyAlignment="1">
      <alignment horizontal="center"/>
    </xf>
    <xf numFmtId="37" fontId="1" fillId="0" borderId="0" xfId="1" applyNumberFormat="1" applyBorder="1" applyAlignment="1" applyProtection="1">
      <alignment horizontal="center"/>
    </xf>
    <xf numFmtId="0" fontId="22" fillId="6" borderId="0" xfId="0" applyFont="1" applyFill="1" applyAlignment="1">
      <alignment horizontal="center" vertical="center" textRotation="255"/>
    </xf>
    <xf numFmtId="37" fontId="27" fillId="0" borderId="0" xfId="1" applyNumberFormat="1" applyFont="1" applyBorder="1" applyAlignment="1" applyProtection="1">
      <alignment horizontal="center"/>
    </xf>
    <xf numFmtId="37" fontId="28" fillId="0" borderId="0" xfId="1" applyNumberFormat="1" applyFont="1" applyBorder="1" applyAlignment="1" applyProtection="1">
      <alignment horizontal="center"/>
    </xf>
    <xf numFmtId="0" fontId="21" fillId="6" borderId="0" xfId="0" applyFont="1" applyFill="1" applyAlignment="1">
      <alignment horizontal="center" vertical="center" textRotation="255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chemeClr val="tx1"/>
                </a:solidFill>
              </a:rPr>
              <a:t>CASH FLOW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Adapted!$B$66</c:f>
              <c:strCache>
                <c:ptCount val="1"/>
                <c:pt idx="0">
                  <c:v>Revenues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-1.1802537572130399E-2"/>
                  <c:y val="-4.62810747251074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85-D949-9A02-8286D9DC8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Adapted!$C$65:$N$65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Adapted!$C$66:$N$66</c:f>
              <c:numCache>
                <c:formatCode>#,##0_);\(#,##0\)</c:formatCode>
                <c:ptCount val="12"/>
                <c:pt idx="0">
                  <c:v>1605000</c:v>
                </c:pt>
                <c:pt idx="1">
                  <c:v>1265000</c:v>
                </c:pt>
                <c:pt idx="2">
                  <c:v>4508000</c:v>
                </c:pt>
                <c:pt idx="3">
                  <c:v>169000</c:v>
                </c:pt>
                <c:pt idx="4">
                  <c:v>110000</c:v>
                </c:pt>
                <c:pt idx="5">
                  <c:v>1067000</c:v>
                </c:pt>
                <c:pt idx="6">
                  <c:v>612000</c:v>
                </c:pt>
                <c:pt idx="7">
                  <c:v>1713000</c:v>
                </c:pt>
                <c:pt idx="8">
                  <c:v>514000</c:v>
                </c:pt>
                <c:pt idx="9">
                  <c:v>15000</c:v>
                </c:pt>
                <c:pt idx="10">
                  <c:v>2016000</c:v>
                </c:pt>
                <c:pt idx="11">
                  <c:v>1017000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5-D949-9A02-8286D9DC8A71}"/>
            </c:ext>
          </c:extLst>
        </c:ser>
        <c:ser>
          <c:idx val="1"/>
          <c:order val="1"/>
          <c:tx>
            <c:strRef>
              <c:f>Adapted!$B$67</c:f>
              <c:strCache>
                <c:ptCount val="1"/>
                <c:pt idx="0">
                  <c:v>Disbursements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2.9506343930325966E-2"/>
                  <c:y val="-4.3709903907045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85-D949-9A02-8286D9DC8A71}"/>
                </c:ext>
              </c:extLst>
            </c:dLbl>
            <c:dLbl>
              <c:idx val="5"/>
              <c:layout>
                <c:manualLayout>
                  <c:x val="2.2762036746251421E-2"/>
                  <c:y val="-2.57127204525917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497565643649531E-2"/>
                      <c:h val="3.59579251177879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385-D949-9A02-8286D9DC8A71}"/>
                </c:ext>
              </c:extLst>
            </c:dLbl>
            <c:dLbl>
              <c:idx val="7"/>
              <c:layout>
                <c:manualLayout>
                  <c:x val="-2.5291151940279423E-3"/>
                  <c:y val="-1.28558540903077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85-D949-9A02-8286D9DC8A71}"/>
                </c:ext>
              </c:extLst>
            </c:dLbl>
            <c:dLbl>
              <c:idx val="8"/>
              <c:layout>
                <c:manualLayout>
                  <c:x val="-6.7443071840746372E-3"/>
                  <c:y val="-1.28558540903076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5-D949-9A02-8286D9DC8A71}"/>
                </c:ext>
              </c:extLst>
            </c:dLbl>
            <c:dLbl>
              <c:idx val="9"/>
              <c:layout>
                <c:manualLayout>
                  <c:x val="-1.5174691164167779E-2"/>
                  <c:y val="-1.2855854090307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5-D949-9A02-8286D9DC8A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Adapted!$C$65:$N$65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Adapted!$C$67:$N$67</c:f>
              <c:numCache>
                <c:formatCode>#,##0_);\(#,##0\)</c:formatCode>
                <c:ptCount val="12"/>
                <c:pt idx="0">
                  <c:v>1214400</c:v>
                </c:pt>
                <c:pt idx="1">
                  <c:v>1102400</c:v>
                </c:pt>
                <c:pt idx="2">
                  <c:v>1089400</c:v>
                </c:pt>
                <c:pt idx="3">
                  <c:v>1118400</c:v>
                </c:pt>
                <c:pt idx="4">
                  <c:v>1054300</c:v>
                </c:pt>
                <c:pt idx="5">
                  <c:v>1071200</c:v>
                </c:pt>
                <c:pt idx="6">
                  <c:v>1066100</c:v>
                </c:pt>
                <c:pt idx="7">
                  <c:v>1112000</c:v>
                </c:pt>
                <c:pt idx="8">
                  <c:v>1055900</c:v>
                </c:pt>
                <c:pt idx="9">
                  <c:v>1047800</c:v>
                </c:pt>
                <c:pt idx="10">
                  <c:v>1225700</c:v>
                </c:pt>
                <c:pt idx="11">
                  <c:v>1039600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85-D949-9A02-8286D9DC8A71}"/>
            </c:ext>
          </c:extLst>
        </c:ser>
        <c:ser>
          <c:idx val="2"/>
          <c:order val="2"/>
          <c:tx>
            <c:strRef>
              <c:f>Adapted!$B$68</c:f>
              <c:strCache>
                <c:ptCount val="1"/>
                <c:pt idx="0">
                  <c:v>End Balances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Adapted!$C$65:$N$65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Adapted!$C$68:$N$68</c:f>
              <c:numCache>
                <c:formatCode>#,##0_);\(#,##0\)</c:formatCode>
                <c:ptCount val="12"/>
                <c:pt idx="0">
                  <c:v>510600</c:v>
                </c:pt>
                <c:pt idx="1">
                  <c:v>673200</c:v>
                </c:pt>
                <c:pt idx="2">
                  <c:v>4091800</c:v>
                </c:pt>
                <c:pt idx="3">
                  <c:v>3142400</c:v>
                </c:pt>
                <c:pt idx="4">
                  <c:v>2198100</c:v>
                </c:pt>
                <c:pt idx="5">
                  <c:v>2193900</c:v>
                </c:pt>
                <c:pt idx="6">
                  <c:v>1739800</c:v>
                </c:pt>
                <c:pt idx="7">
                  <c:v>2340800</c:v>
                </c:pt>
                <c:pt idx="8">
                  <c:v>1798900</c:v>
                </c:pt>
                <c:pt idx="9">
                  <c:v>766100</c:v>
                </c:pt>
                <c:pt idx="10">
                  <c:v>1556400</c:v>
                </c:pt>
                <c:pt idx="11">
                  <c:v>1533800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85-D949-9A02-8286D9DC8A71}"/>
            </c:ext>
          </c:extLst>
        </c:ser>
        <c:ser>
          <c:idx val="3"/>
          <c:order val="3"/>
          <c:tx>
            <c:strRef>
              <c:f>Adapted!$B$69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Adapted!$C$65:$N$65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Adapted!$C$69:$N$69</c:f>
              <c:numCache>
                <c:formatCode>_(* #,##0.00_);_(* \(#,##0.00\);_(* "-"??_);_(@_)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1385-D949-9A02-8286D9DC8A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60927904"/>
        <c:axId val="1961022784"/>
      </c:barChart>
      <c:catAx>
        <c:axId val="196092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1022784"/>
        <c:crosses val="autoZero"/>
        <c:auto val="1"/>
        <c:lblAlgn val="ctr"/>
        <c:lblOffset val="100"/>
        <c:noMultiLvlLbl val="0"/>
      </c:catAx>
      <c:valAx>
        <c:axId val="19610227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1"/>
        <c:majorTickMark val="none"/>
        <c:minorTickMark val="none"/>
        <c:tickLblPos val="nextTo"/>
        <c:crossAx val="196092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927624224197242"/>
          <c:y val="9.1082005367470992E-2"/>
          <c:w val="0.23952845078683693"/>
          <c:h val="5.27181122180417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1746577</xdr:colOff>
      <xdr:row>60</xdr:row>
      <xdr:rowOff>166802</xdr:rowOff>
    </xdr:from>
    <xdr:to>
      <xdr:col>15</xdr:col>
      <xdr:colOff>1086701</xdr:colOff>
      <xdr:row>84</xdr:row>
      <xdr:rowOff>78557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29BA10-5752-E009-41F6-9455CEE05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nonprofitsassistancefund.org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44E9-2CD1-804D-A0A7-37CC1E5EFD0E}">
  <dimension ref="A1:O59"/>
  <sheetViews>
    <sheetView topLeftCell="A21" zoomScale="110" zoomScaleNormal="110" workbookViewId="0">
      <selection activeCell="B58" sqref="B58"/>
    </sheetView>
  </sheetViews>
  <sheetFormatPr baseColWidth="10" defaultColWidth="11" defaultRowHeight="16" x14ac:dyDescent="0.2"/>
  <cols>
    <col min="1" max="1" width="39.83203125" bestFit="1" customWidth="1"/>
  </cols>
  <sheetData>
    <row r="1" spans="1:15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1"/>
      <c r="L1" s="1"/>
      <c r="M1" s="1"/>
      <c r="N1" s="1"/>
      <c r="O1" s="1"/>
    </row>
    <row r="2" spans="1:15" x14ac:dyDescent="0.2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1"/>
      <c r="L2" s="1"/>
      <c r="M2" s="1"/>
      <c r="N2" s="1"/>
      <c r="O2" s="1"/>
    </row>
    <row r="3" spans="1:15" x14ac:dyDescent="0.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1"/>
      <c r="L3" s="1"/>
      <c r="M3" s="1"/>
      <c r="N3" s="1"/>
      <c r="O3" s="1"/>
    </row>
    <row r="4" spans="1:15" x14ac:dyDescent="0.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1"/>
      <c r="L4" s="1"/>
      <c r="M4" s="1"/>
      <c r="N4" s="1"/>
      <c r="O4" s="1"/>
    </row>
    <row r="5" spans="1:15" x14ac:dyDescent="0.2">
      <c r="A5" s="75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1"/>
      <c r="L5" s="1"/>
      <c r="M5" s="1"/>
      <c r="N5" s="1"/>
      <c r="O5" s="1"/>
    </row>
    <row r="6" spans="1:15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3"/>
      <c r="L6" s="3"/>
      <c r="M6" s="3"/>
      <c r="N6" s="3"/>
      <c r="O6" s="3"/>
    </row>
    <row r="7" spans="1:15" s="19" customFormat="1" x14ac:dyDescent="0.2">
      <c r="A7" s="20" t="s">
        <v>5</v>
      </c>
      <c r="B7" s="17"/>
      <c r="C7" s="17" t="s">
        <v>45</v>
      </c>
      <c r="D7" s="17" t="s">
        <v>46</v>
      </c>
      <c r="E7" s="17" t="s">
        <v>47</v>
      </c>
      <c r="F7" s="17" t="s">
        <v>48</v>
      </c>
      <c r="G7" s="17" t="s">
        <v>49</v>
      </c>
      <c r="H7" s="17" t="s">
        <v>50</v>
      </c>
      <c r="I7" s="17" t="s">
        <v>51</v>
      </c>
      <c r="J7" s="17" t="s">
        <v>52</v>
      </c>
      <c r="K7" s="17" t="s">
        <v>53</v>
      </c>
      <c r="L7" s="17" t="s">
        <v>54</v>
      </c>
      <c r="M7" s="17" t="s">
        <v>55</v>
      </c>
      <c r="N7" s="17" t="s">
        <v>56</v>
      </c>
      <c r="O7" s="18" t="s">
        <v>6</v>
      </c>
    </row>
    <row r="8" spans="1:15" ht="17" thickBot="1" x14ac:dyDescent="0.25">
      <c r="A8" s="2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8" thickTop="1" thickBot="1" x14ac:dyDescent="0.25">
      <c r="A9" s="22" t="s">
        <v>7</v>
      </c>
      <c r="B9" s="5">
        <v>12000</v>
      </c>
      <c r="C9" s="6">
        <f t="shared" ref="C9:L9" si="0">+B58</f>
        <v>136400</v>
      </c>
      <c r="D9" s="6">
        <f t="shared" si="0"/>
        <v>136400</v>
      </c>
      <c r="E9" s="6">
        <f t="shared" si="0"/>
        <v>136400</v>
      </c>
      <c r="F9" s="6">
        <f t="shared" si="0"/>
        <v>136400</v>
      </c>
      <c r="G9" s="6">
        <f t="shared" si="0"/>
        <v>136400</v>
      </c>
      <c r="H9" s="6">
        <f t="shared" si="0"/>
        <v>136400</v>
      </c>
      <c r="I9" s="6">
        <f t="shared" si="0"/>
        <v>136400</v>
      </c>
      <c r="J9" s="6">
        <f t="shared" si="0"/>
        <v>136400</v>
      </c>
      <c r="K9" s="6">
        <f t="shared" si="0"/>
        <v>136400</v>
      </c>
      <c r="L9" s="6">
        <f t="shared" si="0"/>
        <v>136400</v>
      </c>
      <c r="M9" s="6"/>
      <c r="N9" s="6">
        <f>+L58</f>
        <v>136400</v>
      </c>
      <c r="O9" s="6">
        <f>+B9</f>
        <v>12000</v>
      </c>
    </row>
    <row r="10" spans="1:15" ht="17" thickTop="1" x14ac:dyDescent="0.2">
      <c r="A10" s="23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24" t="s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25" t="s">
        <v>9</v>
      </c>
      <c r="B12" s="10">
        <v>125000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>
        <f t="shared" ref="O12:O20" si="1">SUM(B12:N12)</f>
        <v>125000</v>
      </c>
    </row>
    <row r="13" spans="1:15" x14ac:dyDescent="0.2">
      <c r="A13" s="25" t="s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1">
        <f t="shared" si="1"/>
        <v>0</v>
      </c>
    </row>
    <row r="14" spans="1:15" x14ac:dyDescent="0.2">
      <c r="A14" s="25" t="s">
        <v>11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1">
        <f t="shared" si="1"/>
        <v>0</v>
      </c>
    </row>
    <row r="15" spans="1:15" x14ac:dyDescent="0.2">
      <c r="A15" s="25" t="s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1">
        <f t="shared" si="1"/>
        <v>0</v>
      </c>
    </row>
    <row r="16" spans="1:15" x14ac:dyDescent="0.2">
      <c r="A16" s="25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1">
        <f>SUM(B16:N16)</f>
        <v>0</v>
      </c>
    </row>
    <row r="17" spans="1:15" x14ac:dyDescent="0.2">
      <c r="A17" s="24" t="s">
        <v>14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25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1">
        <f t="shared" si="1"/>
        <v>0</v>
      </c>
    </row>
    <row r="19" spans="1:15" x14ac:dyDescent="0.2">
      <c r="A19" s="25" t="s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1">
        <f t="shared" si="1"/>
        <v>0</v>
      </c>
    </row>
    <row r="20" spans="1:15" x14ac:dyDescent="0.2">
      <c r="A20" s="25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1">
        <f t="shared" si="1"/>
        <v>0</v>
      </c>
    </row>
    <row r="21" spans="1:15" x14ac:dyDescent="0.2">
      <c r="A21" s="25" t="s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>
        <f>SUM(B21:N21)</f>
        <v>0</v>
      </c>
    </row>
    <row r="22" spans="1:15" x14ac:dyDescent="0.2">
      <c r="A22" s="25" t="s">
        <v>59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>
        <f>SUM(B22:N22)</f>
        <v>0</v>
      </c>
    </row>
    <row r="23" spans="1:15" x14ac:dyDescent="0.2">
      <c r="A23" s="24" t="s">
        <v>19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25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>
        <f>SUM(B24:N24)</f>
        <v>0</v>
      </c>
    </row>
    <row r="25" spans="1:15" ht="17" thickBot="1" x14ac:dyDescent="0.25">
      <c r="A25" s="2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>
        <f>SUM(B25:N25)</f>
        <v>0</v>
      </c>
    </row>
    <row r="26" spans="1:15" x14ac:dyDescent="0.2">
      <c r="A26" s="32" t="s">
        <v>20</v>
      </c>
      <c r="B26" s="14">
        <f t="shared" ref="B26:L26" si="2">SUM(B11:B25)</f>
        <v>125000</v>
      </c>
      <c r="C26" s="14">
        <f t="shared" si="2"/>
        <v>0</v>
      </c>
      <c r="D26" s="14">
        <f t="shared" si="2"/>
        <v>0</v>
      </c>
      <c r="E26" s="14">
        <f t="shared" si="2"/>
        <v>0</v>
      </c>
      <c r="F26" s="14">
        <f t="shared" si="2"/>
        <v>0</v>
      </c>
      <c r="G26" s="14">
        <f t="shared" si="2"/>
        <v>0</v>
      </c>
      <c r="H26" s="14">
        <f t="shared" si="2"/>
        <v>0</v>
      </c>
      <c r="I26" s="14">
        <f t="shared" si="2"/>
        <v>0</v>
      </c>
      <c r="J26" s="14">
        <f t="shared" si="2"/>
        <v>0</v>
      </c>
      <c r="K26" s="14">
        <f t="shared" si="2"/>
        <v>0</v>
      </c>
      <c r="L26" s="14">
        <f t="shared" si="2"/>
        <v>0</v>
      </c>
      <c r="M26" s="14"/>
      <c r="N26" s="14">
        <f>SUM(N11:N25)</f>
        <v>0</v>
      </c>
      <c r="O26" s="15">
        <f>SUM(B26:N26)</f>
        <v>125000</v>
      </c>
    </row>
    <row r="27" spans="1:15" x14ac:dyDescent="0.2">
      <c r="A27" s="12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5" customHeight="1" x14ac:dyDescent="0.2">
      <c r="A28" s="24" t="s">
        <v>21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25" t="s">
        <v>22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>
        <f>SUM(B29:N29)</f>
        <v>0</v>
      </c>
    </row>
    <row r="30" spans="1:15" x14ac:dyDescent="0.2">
      <c r="A30" s="25" t="s">
        <v>57</v>
      </c>
      <c r="B30" s="10">
        <v>400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>
        <f t="shared" ref="O30:O54" si="3">SUM(B30:N30)</f>
        <v>400</v>
      </c>
    </row>
    <row r="31" spans="1:15" x14ac:dyDescent="0.2">
      <c r="A31" s="27" t="s">
        <v>58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0">
        <f t="shared" si="3"/>
        <v>0</v>
      </c>
    </row>
    <row r="32" spans="1:15" x14ac:dyDescent="0.2">
      <c r="A32" s="26" t="s">
        <v>60</v>
      </c>
      <c r="B32" s="10">
        <f>SUM(B29:B31)</f>
        <v>400</v>
      </c>
      <c r="C32" s="10">
        <f t="shared" ref="C32:N32" si="4">SUM(C29:C31)</f>
        <v>0</v>
      </c>
      <c r="D32" s="10">
        <f t="shared" si="4"/>
        <v>0</v>
      </c>
      <c r="E32" s="10">
        <f t="shared" si="4"/>
        <v>0</v>
      </c>
      <c r="F32" s="10">
        <f t="shared" si="4"/>
        <v>0</v>
      </c>
      <c r="G32" s="10">
        <f t="shared" si="4"/>
        <v>0</v>
      </c>
      <c r="H32" s="10">
        <f t="shared" si="4"/>
        <v>0</v>
      </c>
      <c r="I32" s="10">
        <f t="shared" si="4"/>
        <v>0</v>
      </c>
      <c r="J32" s="10">
        <f t="shared" si="4"/>
        <v>0</v>
      </c>
      <c r="K32" s="10">
        <f t="shared" si="4"/>
        <v>0</v>
      </c>
      <c r="L32" s="10">
        <f t="shared" si="4"/>
        <v>0</v>
      </c>
      <c r="M32" s="10"/>
      <c r="N32" s="10">
        <f t="shared" si="4"/>
        <v>0</v>
      </c>
      <c r="O32" s="10">
        <f t="shared" si="3"/>
        <v>400</v>
      </c>
    </row>
    <row r="33" spans="1:15" x14ac:dyDescent="0.2">
      <c r="A33" s="25" t="s">
        <v>23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>
        <f t="shared" si="3"/>
        <v>0</v>
      </c>
    </row>
    <row r="34" spans="1:15" x14ac:dyDescent="0.2">
      <c r="A34" s="25" t="s">
        <v>24</v>
      </c>
      <c r="B34" s="10">
        <v>200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>
        <f t="shared" si="3"/>
        <v>200</v>
      </c>
    </row>
    <row r="35" spans="1:15" x14ac:dyDescent="0.2">
      <c r="A35" s="25" t="s">
        <v>25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>
        <f t="shared" si="3"/>
        <v>0</v>
      </c>
    </row>
    <row r="36" spans="1:15" x14ac:dyDescent="0.2">
      <c r="A36" s="26" t="s">
        <v>26</v>
      </c>
      <c r="B36" s="10">
        <f>SUM(B33:B35)</f>
        <v>200</v>
      </c>
      <c r="C36" s="10">
        <f t="shared" ref="C36:N36" si="5">SUM(C33:C35)</f>
        <v>0</v>
      </c>
      <c r="D36" s="10">
        <f t="shared" si="5"/>
        <v>0</v>
      </c>
      <c r="E36" s="10">
        <f t="shared" si="5"/>
        <v>0</v>
      </c>
      <c r="F36" s="10">
        <f t="shared" si="5"/>
        <v>0</v>
      </c>
      <c r="G36" s="10">
        <f t="shared" si="5"/>
        <v>0</v>
      </c>
      <c r="H36" s="10">
        <f t="shared" si="5"/>
        <v>0</v>
      </c>
      <c r="I36" s="10">
        <f t="shared" si="5"/>
        <v>0</v>
      </c>
      <c r="J36" s="10">
        <f t="shared" si="5"/>
        <v>0</v>
      </c>
      <c r="K36" s="10">
        <f t="shared" si="5"/>
        <v>0</v>
      </c>
      <c r="L36" s="10">
        <f t="shared" si="5"/>
        <v>0</v>
      </c>
      <c r="M36" s="10"/>
      <c r="N36" s="10">
        <f t="shared" si="5"/>
        <v>0</v>
      </c>
      <c r="O36" s="10">
        <f t="shared" si="3"/>
        <v>200</v>
      </c>
    </row>
    <row r="37" spans="1:15" x14ac:dyDescent="0.2">
      <c r="A37" s="25" t="s">
        <v>27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>
        <f t="shared" si="3"/>
        <v>0</v>
      </c>
    </row>
    <row r="38" spans="1:15" x14ac:dyDescent="0.2">
      <c r="A38" s="25" t="s">
        <v>28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>
        <f t="shared" si="3"/>
        <v>0</v>
      </c>
    </row>
    <row r="39" spans="1:15" x14ac:dyDescent="0.2">
      <c r="A39" s="25" t="s">
        <v>29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>
        <f t="shared" si="3"/>
        <v>0</v>
      </c>
    </row>
    <row r="40" spans="1:15" x14ac:dyDescent="0.2">
      <c r="A40" s="25" t="s">
        <v>30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>
        <f t="shared" si="3"/>
        <v>0</v>
      </c>
    </row>
    <row r="41" spans="1:15" x14ac:dyDescent="0.2">
      <c r="A41" s="26" t="s">
        <v>31</v>
      </c>
      <c r="B41" s="10">
        <f>SUM(B37:B40)</f>
        <v>0</v>
      </c>
      <c r="C41" s="10">
        <f t="shared" ref="C41:N41" si="6">SUM(C37:C40)</f>
        <v>0</v>
      </c>
      <c r="D41" s="10">
        <f t="shared" si="6"/>
        <v>0</v>
      </c>
      <c r="E41" s="10">
        <f t="shared" si="6"/>
        <v>0</v>
      </c>
      <c r="F41" s="10">
        <f t="shared" si="6"/>
        <v>0</v>
      </c>
      <c r="G41" s="10">
        <f t="shared" si="6"/>
        <v>0</v>
      </c>
      <c r="H41" s="10">
        <f t="shared" si="6"/>
        <v>0</v>
      </c>
      <c r="I41" s="10">
        <f t="shared" si="6"/>
        <v>0</v>
      </c>
      <c r="J41" s="10">
        <f t="shared" si="6"/>
        <v>0</v>
      </c>
      <c r="K41" s="10">
        <f t="shared" si="6"/>
        <v>0</v>
      </c>
      <c r="L41" s="10">
        <f t="shared" si="6"/>
        <v>0</v>
      </c>
      <c r="M41" s="10"/>
      <c r="N41" s="10">
        <f t="shared" si="6"/>
        <v>0</v>
      </c>
      <c r="O41" s="10">
        <f t="shared" si="3"/>
        <v>0</v>
      </c>
    </row>
    <row r="42" spans="1:15" x14ac:dyDescent="0.2">
      <c r="A42" s="25" t="s">
        <v>32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>
        <f t="shared" si="3"/>
        <v>0</v>
      </c>
    </row>
    <row r="43" spans="1:15" x14ac:dyDescent="0.2">
      <c r="A43" s="25" t="s">
        <v>33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>
        <f t="shared" si="3"/>
        <v>0</v>
      </c>
    </row>
    <row r="44" spans="1:15" x14ac:dyDescent="0.2">
      <c r="A44" s="28" t="s">
        <v>34</v>
      </c>
      <c r="B44" s="10">
        <f>SUM(B42:B43)</f>
        <v>0</v>
      </c>
      <c r="C44" s="10">
        <f t="shared" ref="C44:N44" si="7">SUM(C42:C43)</f>
        <v>0</v>
      </c>
      <c r="D44" s="10">
        <f t="shared" si="7"/>
        <v>0</v>
      </c>
      <c r="E44" s="10">
        <f t="shared" si="7"/>
        <v>0</v>
      </c>
      <c r="F44" s="10">
        <f t="shared" si="7"/>
        <v>0</v>
      </c>
      <c r="G44" s="10">
        <f t="shared" si="7"/>
        <v>0</v>
      </c>
      <c r="H44" s="10">
        <f t="shared" si="7"/>
        <v>0</v>
      </c>
      <c r="I44" s="10">
        <f t="shared" si="7"/>
        <v>0</v>
      </c>
      <c r="J44" s="10">
        <f t="shared" si="7"/>
        <v>0</v>
      </c>
      <c r="K44" s="10">
        <f t="shared" si="7"/>
        <v>0</v>
      </c>
      <c r="L44" s="10">
        <f t="shared" si="7"/>
        <v>0</v>
      </c>
      <c r="M44" s="10"/>
      <c r="N44" s="10">
        <f t="shared" si="7"/>
        <v>0</v>
      </c>
      <c r="O44" s="10">
        <f t="shared" si="3"/>
        <v>0</v>
      </c>
    </row>
    <row r="45" spans="1:15" x14ac:dyDescent="0.2">
      <c r="A45" s="25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>
        <f t="shared" si="3"/>
        <v>0</v>
      </c>
    </row>
    <row r="46" spans="1:15" x14ac:dyDescent="0.2">
      <c r="A46" s="26" t="s">
        <v>35</v>
      </c>
      <c r="B46" s="10">
        <f t="shared" ref="B46:N46" si="8">SUM(B45:B45)</f>
        <v>0</v>
      </c>
      <c r="C46" s="10">
        <f t="shared" si="8"/>
        <v>0</v>
      </c>
      <c r="D46" s="10">
        <f t="shared" si="8"/>
        <v>0</v>
      </c>
      <c r="E46" s="10">
        <f t="shared" si="8"/>
        <v>0</v>
      </c>
      <c r="F46" s="10">
        <f t="shared" si="8"/>
        <v>0</v>
      </c>
      <c r="G46" s="10">
        <f t="shared" si="8"/>
        <v>0</v>
      </c>
      <c r="H46" s="10">
        <f t="shared" si="8"/>
        <v>0</v>
      </c>
      <c r="I46" s="10">
        <f t="shared" si="8"/>
        <v>0</v>
      </c>
      <c r="J46" s="10">
        <f t="shared" si="8"/>
        <v>0</v>
      </c>
      <c r="K46" s="10">
        <f t="shared" si="8"/>
        <v>0</v>
      </c>
      <c r="L46" s="10">
        <f t="shared" si="8"/>
        <v>0</v>
      </c>
      <c r="M46" s="10"/>
      <c r="N46" s="10">
        <f t="shared" si="8"/>
        <v>0</v>
      </c>
      <c r="O46" s="10">
        <f t="shared" si="3"/>
        <v>0</v>
      </c>
    </row>
    <row r="47" spans="1:15" x14ac:dyDescent="0.2">
      <c r="A47" s="26" t="s">
        <v>36</v>
      </c>
      <c r="B47" s="10">
        <f t="shared" ref="B47:N47" si="9">+B32+B36+B41+B44+B46</f>
        <v>600</v>
      </c>
      <c r="C47" s="10">
        <f t="shared" si="9"/>
        <v>0</v>
      </c>
      <c r="D47" s="10">
        <f t="shared" si="9"/>
        <v>0</v>
      </c>
      <c r="E47" s="10">
        <f t="shared" si="9"/>
        <v>0</v>
      </c>
      <c r="F47" s="10">
        <f t="shared" si="9"/>
        <v>0</v>
      </c>
      <c r="G47" s="10">
        <f t="shared" si="9"/>
        <v>0</v>
      </c>
      <c r="H47" s="10">
        <f t="shared" si="9"/>
        <v>0</v>
      </c>
      <c r="I47" s="10">
        <f t="shared" si="9"/>
        <v>0</v>
      </c>
      <c r="J47" s="10">
        <f t="shared" si="9"/>
        <v>0</v>
      </c>
      <c r="K47" s="10">
        <f t="shared" si="9"/>
        <v>0</v>
      </c>
      <c r="L47" s="10">
        <f t="shared" si="9"/>
        <v>0</v>
      </c>
      <c r="M47" s="10"/>
      <c r="N47" s="10">
        <f t="shared" si="9"/>
        <v>0</v>
      </c>
      <c r="O47" s="10">
        <f t="shared" si="3"/>
        <v>600</v>
      </c>
    </row>
    <row r="48" spans="1:15" x14ac:dyDescent="0.2">
      <c r="A48" s="24" t="s">
        <v>37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25" t="s">
        <v>38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>
        <f t="shared" si="3"/>
        <v>0</v>
      </c>
    </row>
    <row r="50" spans="1:15" x14ac:dyDescent="0.2">
      <c r="A50" s="25" t="s">
        <v>39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>
        <f t="shared" si="3"/>
        <v>0</v>
      </c>
    </row>
    <row r="51" spans="1:15" x14ac:dyDescent="0.2">
      <c r="A51" s="25" t="s">
        <v>40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>
        <f t="shared" si="3"/>
        <v>0</v>
      </c>
    </row>
    <row r="52" spans="1:15" x14ac:dyDescent="0.2">
      <c r="A52" s="24" t="s">
        <v>41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ht="17" thickBot="1" x14ac:dyDescent="0.25">
      <c r="A53" s="25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>
        <f t="shared" si="3"/>
        <v>0</v>
      </c>
    </row>
    <row r="54" spans="1:15" ht="17" thickBot="1" x14ac:dyDescent="0.25">
      <c r="A54" s="26" t="s">
        <v>42</v>
      </c>
      <c r="B54" s="14">
        <f t="shared" ref="B54:N54" si="10">SUM(B47:B53)</f>
        <v>600</v>
      </c>
      <c r="C54" s="14">
        <f t="shared" si="10"/>
        <v>0</v>
      </c>
      <c r="D54" s="14">
        <f t="shared" si="10"/>
        <v>0</v>
      </c>
      <c r="E54" s="14">
        <f t="shared" si="10"/>
        <v>0</v>
      </c>
      <c r="F54" s="14">
        <f t="shared" si="10"/>
        <v>0</v>
      </c>
      <c r="G54" s="14">
        <f t="shared" si="10"/>
        <v>0</v>
      </c>
      <c r="H54" s="14">
        <f t="shared" si="10"/>
        <v>0</v>
      </c>
      <c r="I54" s="14">
        <f t="shared" si="10"/>
        <v>0</v>
      </c>
      <c r="J54" s="14">
        <f t="shared" si="10"/>
        <v>0</v>
      </c>
      <c r="K54" s="14">
        <f t="shared" si="10"/>
        <v>0</v>
      </c>
      <c r="L54" s="14">
        <f t="shared" si="10"/>
        <v>0</v>
      </c>
      <c r="M54" s="14"/>
      <c r="N54" s="14">
        <f t="shared" si="10"/>
        <v>0</v>
      </c>
      <c r="O54" s="14">
        <f t="shared" si="3"/>
        <v>600</v>
      </c>
    </row>
    <row r="55" spans="1:15" x14ac:dyDescent="0.2">
      <c r="A55" s="2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 x14ac:dyDescent="0.2">
      <c r="A56" s="29" t="s">
        <v>43</v>
      </c>
      <c r="B56" s="9">
        <f t="shared" ref="B56:O56" si="11">+B26-B54</f>
        <v>124400</v>
      </c>
      <c r="C56" s="9">
        <f t="shared" si="11"/>
        <v>0</v>
      </c>
      <c r="D56" s="9">
        <f t="shared" si="11"/>
        <v>0</v>
      </c>
      <c r="E56" s="9">
        <f t="shared" si="11"/>
        <v>0</v>
      </c>
      <c r="F56" s="9">
        <f t="shared" si="11"/>
        <v>0</v>
      </c>
      <c r="G56" s="9">
        <f t="shared" si="11"/>
        <v>0</v>
      </c>
      <c r="H56" s="9">
        <f t="shared" si="11"/>
        <v>0</v>
      </c>
      <c r="I56" s="9">
        <f t="shared" si="11"/>
        <v>0</v>
      </c>
      <c r="J56" s="9">
        <f t="shared" si="11"/>
        <v>0</v>
      </c>
      <c r="K56" s="9">
        <f t="shared" si="11"/>
        <v>0</v>
      </c>
      <c r="L56" s="9">
        <f t="shared" si="11"/>
        <v>0</v>
      </c>
      <c r="M56" s="9"/>
      <c r="N56" s="9">
        <f t="shared" si="11"/>
        <v>0</v>
      </c>
      <c r="O56" s="9">
        <f t="shared" si="11"/>
        <v>124400</v>
      </c>
    </row>
    <row r="57" spans="1:15" ht="17" thickBot="1" x14ac:dyDescent="0.25">
      <c r="A57" s="30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ht="18" thickTop="1" thickBot="1" x14ac:dyDescent="0.25">
      <c r="A58" s="31" t="s">
        <v>44</v>
      </c>
      <c r="B58" s="6">
        <f t="shared" ref="B58:L58" si="12">+B9+B56</f>
        <v>136400</v>
      </c>
      <c r="C58" s="6">
        <f t="shared" si="12"/>
        <v>136400</v>
      </c>
      <c r="D58" s="6">
        <f t="shared" si="12"/>
        <v>136400</v>
      </c>
      <c r="E58" s="6">
        <f t="shared" si="12"/>
        <v>136400</v>
      </c>
      <c r="F58" s="6">
        <f t="shared" si="12"/>
        <v>136400</v>
      </c>
      <c r="G58" s="6">
        <f t="shared" si="12"/>
        <v>136400</v>
      </c>
      <c r="H58" s="6">
        <f t="shared" si="12"/>
        <v>136400</v>
      </c>
      <c r="I58" s="6">
        <f t="shared" si="12"/>
        <v>136400</v>
      </c>
      <c r="J58" s="6">
        <f t="shared" si="12"/>
        <v>136400</v>
      </c>
      <c r="K58" s="6">
        <f t="shared" si="12"/>
        <v>136400</v>
      </c>
      <c r="L58" s="6">
        <f t="shared" si="12"/>
        <v>136400</v>
      </c>
      <c r="M58" s="6"/>
      <c r="N58" s="6">
        <f>+N9+N56</f>
        <v>136400</v>
      </c>
      <c r="O58" s="6">
        <f>+O9+O56</f>
        <v>136400</v>
      </c>
    </row>
    <row r="59" spans="1:15" ht="17" thickTop="1" x14ac:dyDescent="0.2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</sheetData>
  <mergeCells count="5">
    <mergeCell ref="A1:J1"/>
    <mergeCell ref="A2:J2"/>
    <mergeCell ref="A3:J3"/>
    <mergeCell ref="A4:J4"/>
    <mergeCell ref="A5:J5"/>
  </mergeCells>
  <phoneticPr fontId="6" type="noConversion"/>
  <hyperlinks>
    <hyperlink ref="A5" r:id="rId1" display="www.nonprofitsassistancefund.org" xr:uid="{065E633F-9E46-4445-ABF1-48E647ABB783}"/>
  </hyperlinks>
  <pageMargins left="0.7" right="0.7" top="0.75" bottom="0.75" header="0.3" footer="0.3"/>
  <pageSetup paperSize="9" orientation="portrait" horizontalDpi="0" verticalDpi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6D71-E18C-E546-BBD5-6D268CD3CEA5}">
  <sheetPr>
    <pageSetUpPr fitToPage="1"/>
  </sheetPr>
  <dimension ref="A1:P69"/>
  <sheetViews>
    <sheetView showGridLines="0" tabSelected="1" topLeftCell="A53" zoomScale="50" zoomScaleNormal="97" workbookViewId="0">
      <selection activeCell="C28" sqref="C28"/>
    </sheetView>
  </sheetViews>
  <sheetFormatPr baseColWidth="10" defaultColWidth="11" defaultRowHeight="16" x14ac:dyDescent="0.2"/>
  <cols>
    <col min="1" max="1" width="6.33203125" customWidth="1"/>
    <col min="2" max="2" width="39.83203125" bestFit="1" customWidth="1"/>
    <col min="3" max="3" width="12" bestFit="1" customWidth="1"/>
    <col min="4" max="14" width="13" bestFit="1" customWidth="1"/>
    <col min="15" max="15" width="12.83203125" bestFit="1" customWidth="1"/>
    <col min="16" max="16" width="16.83203125" style="64" customWidth="1"/>
    <col min="19" max="19" width="31.33203125" customWidth="1"/>
  </cols>
  <sheetData>
    <row r="1" spans="1:16" ht="21" x14ac:dyDescent="0.25">
      <c r="B1" s="77" t="s">
        <v>103</v>
      </c>
      <c r="C1" s="78"/>
      <c r="D1" s="78"/>
      <c r="E1" s="78"/>
      <c r="F1" s="78"/>
      <c r="G1" s="78"/>
      <c r="H1" s="78"/>
      <c r="I1" s="78"/>
      <c r="J1" s="78"/>
      <c r="K1" s="78"/>
      <c r="L1" s="1"/>
      <c r="M1" s="1"/>
      <c r="N1" s="1"/>
      <c r="O1" s="1"/>
    </row>
    <row r="2" spans="1:16" ht="19" x14ac:dyDescent="0.25">
      <c r="B2" s="54" t="s">
        <v>89</v>
      </c>
      <c r="C2" s="33"/>
      <c r="D2" s="75" t="s">
        <v>90</v>
      </c>
      <c r="E2" s="75"/>
      <c r="F2" s="75"/>
      <c r="G2" s="75"/>
      <c r="H2" s="33"/>
      <c r="I2" s="33"/>
      <c r="J2" s="33"/>
      <c r="K2" s="33"/>
      <c r="L2" s="1"/>
      <c r="M2" s="1"/>
      <c r="N2" s="1"/>
      <c r="O2" s="1"/>
    </row>
    <row r="3" spans="1:16" ht="19" x14ac:dyDescent="0.25">
      <c r="B3" s="54"/>
      <c r="C3" s="33"/>
      <c r="D3" s="33"/>
      <c r="E3" s="33"/>
      <c r="F3" s="33"/>
      <c r="G3" s="33"/>
      <c r="H3" s="33"/>
      <c r="I3" s="33"/>
      <c r="J3" s="33"/>
      <c r="K3" s="33"/>
      <c r="L3" s="1"/>
      <c r="M3" s="1"/>
      <c r="N3" s="1"/>
      <c r="O3" s="1"/>
    </row>
    <row r="4" spans="1:16" s="19" customFormat="1" ht="22" thickBot="1" x14ac:dyDescent="0.4">
      <c r="B4" s="34"/>
      <c r="C4" s="35"/>
      <c r="D4" s="70" t="s">
        <v>92</v>
      </c>
      <c r="E4" s="70" t="s">
        <v>93</v>
      </c>
      <c r="F4" s="70" t="s">
        <v>94</v>
      </c>
      <c r="G4" s="70" t="s">
        <v>95</v>
      </c>
      <c r="H4" s="70" t="s">
        <v>49</v>
      </c>
      <c r="I4" s="70" t="s">
        <v>96</v>
      </c>
      <c r="J4" s="70" t="s">
        <v>97</v>
      </c>
      <c r="K4" s="70" t="s">
        <v>98</v>
      </c>
      <c r="L4" s="70" t="s">
        <v>99</v>
      </c>
      <c r="M4" s="70" t="s">
        <v>100</v>
      </c>
      <c r="N4" s="70" t="s">
        <v>101</v>
      </c>
      <c r="O4" s="70" t="s">
        <v>102</v>
      </c>
      <c r="P4" s="71" t="s">
        <v>6</v>
      </c>
    </row>
    <row r="5" spans="1:16" x14ac:dyDescent="0.2">
      <c r="B5" s="36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65"/>
    </row>
    <row r="6" spans="1:16" x14ac:dyDescent="0.2">
      <c r="B6" s="38" t="s">
        <v>7</v>
      </c>
      <c r="C6" s="59">
        <v>120000</v>
      </c>
      <c r="D6" s="60">
        <f t="shared" ref="D6:O6" si="0">+C60</f>
        <v>120000</v>
      </c>
      <c r="E6" s="60">
        <f t="shared" si="0"/>
        <v>510600</v>
      </c>
      <c r="F6" s="60">
        <f t="shared" si="0"/>
        <v>673200</v>
      </c>
      <c r="G6" s="60">
        <f t="shared" si="0"/>
        <v>4091800</v>
      </c>
      <c r="H6" s="60">
        <f t="shared" si="0"/>
        <v>3142400</v>
      </c>
      <c r="I6" s="60">
        <f t="shared" si="0"/>
        <v>2198100</v>
      </c>
      <c r="J6" s="60">
        <f t="shared" si="0"/>
        <v>2193900</v>
      </c>
      <c r="K6" s="60">
        <f t="shared" si="0"/>
        <v>1739800</v>
      </c>
      <c r="L6" s="60">
        <f t="shared" si="0"/>
        <v>2340800</v>
      </c>
      <c r="M6" s="60">
        <f t="shared" si="0"/>
        <v>1798900</v>
      </c>
      <c r="N6" s="60">
        <f t="shared" si="0"/>
        <v>766100</v>
      </c>
      <c r="O6" s="60">
        <f t="shared" si="0"/>
        <v>1556400</v>
      </c>
      <c r="P6" s="65">
        <f>SUM(C6:O6)</f>
        <v>21252000</v>
      </c>
    </row>
    <row r="7" spans="1:16" x14ac:dyDescent="0.2"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65"/>
    </row>
    <row r="8" spans="1:16" x14ac:dyDescent="0.2">
      <c r="A8" s="79" t="s">
        <v>86</v>
      </c>
      <c r="B8" s="41" t="s">
        <v>83</v>
      </c>
      <c r="C8" s="43"/>
      <c r="D8" s="43"/>
      <c r="E8" s="43">
        <v>12000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65">
        <f t="shared" ref="P8:P18" si="1">SUM(C8:O8)</f>
        <v>12000</v>
      </c>
    </row>
    <row r="9" spans="1:16" x14ac:dyDescent="0.2">
      <c r="A9" s="79"/>
      <c r="B9" s="41" t="s">
        <v>84</v>
      </c>
      <c r="C9" s="43"/>
      <c r="D9" s="43"/>
      <c r="E9" s="43">
        <v>45000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65">
        <f t="shared" si="1"/>
        <v>45000</v>
      </c>
    </row>
    <row r="10" spans="1:16" x14ac:dyDescent="0.2">
      <c r="A10" s="79"/>
      <c r="B10" s="41" t="s">
        <v>82</v>
      </c>
      <c r="C10" s="43"/>
      <c r="D10" s="43">
        <v>500000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65">
        <f t="shared" si="1"/>
        <v>500000</v>
      </c>
    </row>
    <row r="11" spans="1:16" x14ac:dyDescent="0.2">
      <c r="A11" s="79"/>
      <c r="B11" s="41" t="s">
        <v>81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65">
        <f t="shared" si="1"/>
        <v>0</v>
      </c>
    </row>
    <row r="12" spans="1:16" x14ac:dyDescent="0.2">
      <c r="A12" s="79"/>
      <c r="B12" s="41" t="s">
        <v>10</v>
      </c>
      <c r="C12" s="57"/>
      <c r="D12" s="43">
        <v>600000</v>
      </c>
      <c r="E12" s="43">
        <v>500000</v>
      </c>
      <c r="F12" s="43">
        <v>4000000</v>
      </c>
      <c r="G12" s="43"/>
      <c r="H12" s="43">
        <v>100000</v>
      </c>
      <c r="I12" s="43">
        <v>500000</v>
      </c>
      <c r="J12" s="43"/>
      <c r="K12" s="43">
        <v>1000000</v>
      </c>
      <c r="L12" s="43"/>
      <c r="M12" s="43"/>
      <c r="N12" s="43">
        <v>2000000</v>
      </c>
      <c r="O12" s="43"/>
      <c r="P12" s="65">
        <f>SUM(D12:O12)</f>
        <v>8700000</v>
      </c>
    </row>
    <row r="13" spans="1:16" x14ac:dyDescent="0.2">
      <c r="A13" s="79"/>
      <c r="B13" s="41" t="s">
        <v>88</v>
      </c>
      <c r="C13" s="57"/>
      <c r="D13" s="43">
        <v>500000</v>
      </c>
      <c r="E13" s="43">
        <v>600000</v>
      </c>
      <c r="F13" s="43">
        <v>500000</v>
      </c>
      <c r="G13" s="43">
        <v>100000</v>
      </c>
      <c r="H13" s="43"/>
      <c r="I13" s="43">
        <v>500000</v>
      </c>
      <c r="J13" s="43"/>
      <c r="K13" s="43">
        <v>700000</v>
      </c>
      <c r="L13" s="43">
        <v>500000</v>
      </c>
      <c r="M13" s="43"/>
      <c r="N13" s="43"/>
      <c r="O13" s="43">
        <v>500000</v>
      </c>
      <c r="P13" s="65">
        <f>SUM(D13:O13)</f>
        <v>3900000</v>
      </c>
    </row>
    <row r="14" spans="1:16" x14ac:dyDescent="0.2">
      <c r="A14" s="79"/>
      <c r="B14" s="41" t="s">
        <v>104</v>
      </c>
      <c r="C14" s="57"/>
      <c r="D14" s="43">
        <v>5000</v>
      </c>
      <c r="E14" s="43">
        <v>7000</v>
      </c>
      <c r="F14" s="43">
        <v>8000</v>
      </c>
      <c r="G14" s="43">
        <v>9000</v>
      </c>
      <c r="H14" s="43">
        <v>10000</v>
      </c>
      <c r="I14" s="43">
        <v>11000</v>
      </c>
      <c r="J14" s="43">
        <v>12000</v>
      </c>
      <c r="K14" s="43">
        <v>13000</v>
      </c>
      <c r="L14" s="43">
        <v>14000</v>
      </c>
      <c r="M14" s="43">
        <v>15000</v>
      </c>
      <c r="N14" s="43">
        <v>16000</v>
      </c>
      <c r="O14" s="43">
        <v>17000</v>
      </c>
      <c r="P14" s="65">
        <f>SUM(D14:O14)</f>
        <v>137000</v>
      </c>
    </row>
    <row r="15" spans="1:16" x14ac:dyDescent="0.2">
      <c r="A15" s="79"/>
      <c r="B15" s="41" t="s">
        <v>17</v>
      </c>
      <c r="C15" s="43"/>
      <c r="D15" s="43"/>
      <c r="E15" s="43">
        <v>34000</v>
      </c>
      <c r="F15" s="43"/>
      <c r="G15" s="43"/>
      <c r="H15" s="43"/>
      <c r="I15" s="43">
        <v>56000</v>
      </c>
      <c r="J15" s="43"/>
      <c r="K15" s="43"/>
      <c r="L15" s="43"/>
      <c r="M15" s="43"/>
      <c r="N15" s="43"/>
      <c r="O15" s="43"/>
      <c r="P15" s="65">
        <f t="shared" si="1"/>
        <v>90000</v>
      </c>
    </row>
    <row r="16" spans="1:16" x14ac:dyDescent="0.2">
      <c r="A16" s="79"/>
      <c r="B16" s="41" t="s">
        <v>12</v>
      </c>
      <c r="C16" s="43"/>
      <c r="D16" s="43"/>
      <c r="E16" s="43"/>
      <c r="F16" s="43"/>
      <c r="G16" s="43"/>
      <c r="H16" s="43"/>
      <c r="I16" s="43"/>
      <c r="J16" s="43">
        <v>600000</v>
      </c>
      <c r="K16" s="43"/>
      <c r="L16" s="43"/>
      <c r="M16" s="43"/>
      <c r="N16" s="43"/>
      <c r="O16" s="43"/>
      <c r="P16" s="65">
        <f t="shared" si="1"/>
        <v>600000</v>
      </c>
    </row>
    <row r="17" spans="1:16" x14ac:dyDescent="0.2">
      <c r="A17" s="79"/>
      <c r="B17" s="36" t="s">
        <v>65</v>
      </c>
      <c r="C17" s="43"/>
      <c r="D17" s="43"/>
      <c r="E17" s="43">
        <v>67000</v>
      </c>
      <c r="F17" s="43"/>
      <c r="G17" s="43">
        <v>60000</v>
      </c>
      <c r="H17" s="43"/>
      <c r="I17" s="43"/>
      <c r="J17" s="43"/>
      <c r="K17" s="43"/>
      <c r="L17" s="43"/>
      <c r="M17" s="43"/>
      <c r="N17" s="43"/>
      <c r="O17" s="43">
        <v>500000</v>
      </c>
      <c r="P17" s="65">
        <f t="shared" si="1"/>
        <v>627000</v>
      </c>
    </row>
    <row r="18" spans="1:16" x14ac:dyDescent="0.2">
      <c r="A18" s="79"/>
      <c r="B18" s="41" t="s">
        <v>18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65">
        <f t="shared" si="1"/>
        <v>0</v>
      </c>
    </row>
    <row r="19" spans="1:16" x14ac:dyDescent="0.2">
      <c r="A19" s="79"/>
      <c r="B19" s="36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65">
        <f t="shared" ref="P19:P21" si="2">SUM(C19:O19)</f>
        <v>0</v>
      </c>
    </row>
    <row r="20" spans="1:16" x14ac:dyDescent="0.2">
      <c r="A20" s="79"/>
      <c r="B20" s="36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65">
        <f t="shared" si="2"/>
        <v>0</v>
      </c>
    </row>
    <row r="21" spans="1:16" x14ac:dyDescent="0.2">
      <c r="A21" s="79"/>
      <c r="B21" s="36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65">
        <f t="shared" si="2"/>
        <v>0</v>
      </c>
    </row>
    <row r="22" spans="1:16" x14ac:dyDescent="0.2">
      <c r="A22" s="79"/>
      <c r="B22" s="44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65">
        <f>SUM(C22:O22)</f>
        <v>0</v>
      </c>
    </row>
    <row r="23" spans="1:16" x14ac:dyDescent="0.2">
      <c r="B23" s="45" t="s">
        <v>20</v>
      </c>
      <c r="C23" s="61">
        <f t="shared" ref="C23:O23" si="3">SUM(C8:C22)</f>
        <v>0</v>
      </c>
      <c r="D23" s="62">
        <f t="shared" si="3"/>
        <v>1605000</v>
      </c>
      <c r="E23" s="62">
        <f t="shared" si="3"/>
        <v>1265000</v>
      </c>
      <c r="F23" s="62">
        <f t="shared" si="3"/>
        <v>4508000</v>
      </c>
      <c r="G23" s="62">
        <f t="shared" si="3"/>
        <v>169000</v>
      </c>
      <c r="H23" s="62">
        <f t="shared" si="3"/>
        <v>110000</v>
      </c>
      <c r="I23" s="62">
        <f t="shared" si="3"/>
        <v>1067000</v>
      </c>
      <c r="J23" s="62">
        <f t="shared" si="3"/>
        <v>612000</v>
      </c>
      <c r="K23" s="62">
        <f t="shared" si="3"/>
        <v>1713000</v>
      </c>
      <c r="L23" s="62">
        <f t="shared" si="3"/>
        <v>514000</v>
      </c>
      <c r="M23" s="62">
        <f t="shared" si="3"/>
        <v>15000</v>
      </c>
      <c r="N23" s="62">
        <f t="shared" si="3"/>
        <v>2016000</v>
      </c>
      <c r="O23" s="62">
        <f t="shared" si="3"/>
        <v>1017000</v>
      </c>
      <c r="P23" s="66">
        <f>SUM(C23:O23)</f>
        <v>14611000</v>
      </c>
    </row>
    <row r="24" spans="1:16" x14ac:dyDescent="0.2">
      <c r="B24" s="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65"/>
    </row>
    <row r="25" spans="1:16" x14ac:dyDescent="0.2">
      <c r="A25" s="76" t="s">
        <v>87</v>
      </c>
      <c r="B25" s="41" t="s">
        <v>33</v>
      </c>
      <c r="C25" s="4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65">
        <f>SUM(C25:O25)</f>
        <v>0</v>
      </c>
    </row>
    <row r="26" spans="1:16" x14ac:dyDescent="0.2">
      <c r="A26" s="76"/>
      <c r="B26" s="41" t="s">
        <v>58</v>
      </c>
      <c r="C26" s="43"/>
      <c r="D26" s="43">
        <v>35000</v>
      </c>
      <c r="E26" s="43">
        <v>35000</v>
      </c>
      <c r="F26" s="43">
        <v>35000</v>
      </c>
      <c r="G26" s="43"/>
      <c r="H26" s="43"/>
      <c r="I26" s="43"/>
      <c r="J26" s="43"/>
      <c r="K26" s="43"/>
      <c r="L26" s="43"/>
      <c r="M26" s="43"/>
      <c r="N26" s="43"/>
      <c r="O26" s="43"/>
      <c r="P26" s="65">
        <f>SUM(C26:O26)</f>
        <v>105000</v>
      </c>
    </row>
    <row r="27" spans="1:16" x14ac:dyDescent="0.2">
      <c r="A27" s="76"/>
      <c r="B27" s="41" t="s">
        <v>77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65">
        <f t="shared" ref="P27:P32" si="4">SUM(C27:O27)</f>
        <v>0</v>
      </c>
    </row>
    <row r="28" spans="1:16" x14ac:dyDescent="0.2">
      <c r="A28" s="76"/>
      <c r="B28" s="41" t="s">
        <v>75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65">
        <f t="shared" si="4"/>
        <v>0</v>
      </c>
    </row>
    <row r="29" spans="1:16" x14ac:dyDescent="0.2">
      <c r="A29" s="76"/>
      <c r="B29" s="41" t="s">
        <v>66</v>
      </c>
      <c r="C29" s="43"/>
      <c r="D29" s="43">
        <v>12000</v>
      </c>
      <c r="E29" s="43">
        <v>12000</v>
      </c>
      <c r="F29" s="43">
        <v>12000</v>
      </c>
      <c r="G29" s="43">
        <v>12000</v>
      </c>
      <c r="H29" s="43">
        <v>12000</v>
      </c>
      <c r="I29" s="43">
        <v>12000</v>
      </c>
      <c r="J29" s="43">
        <v>12000</v>
      </c>
      <c r="K29" s="43">
        <v>12000</v>
      </c>
      <c r="L29" s="43">
        <v>12000</v>
      </c>
      <c r="M29" s="43">
        <v>12000</v>
      </c>
      <c r="N29" s="43">
        <v>12000</v>
      </c>
      <c r="O29" s="43">
        <v>12000</v>
      </c>
      <c r="P29" s="65">
        <f t="shared" si="4"/>
        <v>144000</v>
      </c>
    </row>
    <row r="30" spans="1:16" x14ac:dyDescent="0.2">
      <c r="A30" s="76"/>
      <c r="B30" s="36" t="s">
        <v>70</v>
      </c>
      <c r="C30" s="43"/>
      <c r="D30" s="43"/>
      <c r="E30" s="43">
        <v>17000</v>
      </c>
      <c r="F30" s="43"/>
      <c r="G30" s="43"/>
      <c r="H30" s="43"/>
      <c r="I30" s="43"/>
      <c r="J30" s="43">
        <v>21000</v>
      </c>
      <c r="K30" s="43"/>
      <c r="L30" s="43"/>
      <c r="M30" s="43"/>
      <c r="N30" s="43"/>
      <c r="O30" s="43"/>
      <c r="P30" s="65">
        <f t="shared" si="4"/>
        <v>38000</v>
      </c>
    </row>
    <row r="31" spans="1:16" x14ac:dyDescent="0.2">
      <c r="A31" s="76"/>
      <c r="B31" s="36" t="s">
        <v>68</v>
      </c>
      <c r="C31" s="43"/>
      <c r="D31" s="43">
        <v>3000</v>
      </c>
      <c r="E31" s="43">
        <v>3000</v>
      </c>
      <c r="F31" s="43">
        <v>3000</v>
      </c>
      <c r="G31" s="43">
        <v>3000</v>
      </c>
      <c r="H31" s="43">
        <v>6000</v>
      </c>
      <c r="I31" s="43">
        <v>3000</v>
      </c>
      <c r="J31" s="43">
        <v>3000</v>
      </c>
      <c r="K31" s="43">
        <v>8000</v>
      </c>
      <c r="L31" s="43">
        <v>3000</v>
      </c>
      <c r="M31" s="43">
        <v>3000</v>
      </c>
      <c r="N31" s="43">
        <v>3000</v>
      </c>
      <c r="O31" s="43">
        <v>3000</v>
      </c>
      <c r="P31" s="65">
        <f t="shared" si="4"/>
        <v>44000</v>
      </c>
    </row>
    <row r="32" spans="1:16" x14ac:dyDescent="0.2">
      <c r="A32" s="76"/>
      <c r="B32" s="41" t="s">
        <v>69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65">
        <f t="shared" si="4"/>
        <v>0</v>
      </c>
    </row>
    <row r="33" spans="1:16" x14ac:dyDescent="0.2">
      <c r="A33" s="76"/>
      <c r="B33" s="41" t="s">
        <v>29</v>
      </c>
      <c r="C33" s="43"/>
      <c r="D33" s="43">
        <v>5000</v>
      </c>
      <c r="E33" s="43">
        <v>5000</v>
      </c>
      <c r="F33" s="43">
        <v>5000</v>
      </c>
      <c r="G33" s="43">
        <v>5000</v>
      </c>
      <c r="H33" s="43">
        <v>5000</v>
      </c>
      <c r="I33" s="43">
        <v>5000</v>
      </c>
      <c r="J33" s="43">
        <v>5000</v>
      </c>
      <c r="K33" s="43">
        <v>5000</v>
      </c>
      <c r="L33" s="43">
        <v>5000</v>
      </c>
      <c r="M33" s="43">
        <v>5000</v>
      </c>
      <c r="N33" s="43">
        <v>5000</v>
      </c>
      <c r="O33" s="43">
        <v>5000</v>
      </c>
      <c r="P33" s="65">
        <f>SUM(C33:O33)</f>
        <v>60000</v>
      </c>
    </row>
    <row r="34" spans="1:16" x14ac:dyDescent="0.2">
      <c r="A34" s="76"/>
      <c r="B34" s="41" t="s">
        <v>30</v>
      </c>
      <c r="C34" s="43"/>
      <c r="D34" s="43">
        <v>3000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65">
        <f>SUM(C34:O34)</f>
        <v>3000</v>
      </c>
    </row>
    <row r="35" spans="1:16" x14ac:dyDescent="0.2">
      <c r="A35" s="76"/>
      <c r="B35" s="41" t="s">
        <v>72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65">
        <f t="shared" ref="P35:P36" si="5">SUM(C35:O35)</f>
        <v>0</v>
      </c>
    </row>
    <row r="36" spans="1:16" x14ac:dyDescent="0.2">
      <c r="A36" s="76"/>
      <c r="B36" s="41" t="s">
        <v>105</v>
      </c>
      <c r="C36" s="43"/>
      <c r="D36" s="43">
        <v>3000</v>
      </c>
      <c r="E36" s="43">
        <v>3000</v>
      </c>
      <c r="F36" s="43">
        <v>3000</v>
      </c>
      <c r="G36" s="43">
        <v>3000</v>
      </c>
      <c r="H36" s="43">
        <v>3000</v>
      </c>
      <c r="I36" s="43">
        <v>3000</v>
      </c>
      <c r="J36" s="43">
        <v>3000</v>
      </c>
      <c r="K36" s="43">
        <v>3000</v>
      </c>
      <c r="L36" s="43">
        <v>3000</v>
      </c>
      <c r="M36" s="43">
        <v>3000</v>
      </c>
      <c r="N36" s="43">
        <v>3000</v>
      </c>
      <c r="O36" s="43">
        <v>3000</v>
      </c>
      <c r="P36" s="65">
        <f t="shared" si="5"/>
        <v>36000</v>
      </c>
    </row>
    <row r="37" spans="1:16" x14ac:dyDescent="0.2">
      <c r="A37" s="76"/>
      <c r="B37" s="41" t="s">
        <v>91</v>
      </c>
      <c r="C37" s="43"/>
      <c r="D37" s="43"/>
      <c r="E37" s="43"/>
      <c r="F37" s="43"/>
      <c r="G37" s="43">
        <v>4000</v>
      </c>
      <c r="H37" s="43"/>
      <c r="I37" s="43"/>
      <c r="J37" s="43"/>
      <c r="K37" s="43"/>
      <c r="L37" s="43"/>
      <c r="M37" s="43">
        <v>6000</v>
      </c>
      <c r="N37" s="43"/>
      <c r="O37" s="43"/>
      <c r="P37" s="65">
        <f t="shared" ref="P37:P49" si="6">SUM(C37:O37)</f>
        <v>10000</v>
      </c>
    </row>
    <row r="38" spans="1:16" x14ac:dyDescent="0.2">
      <c r="A38" s="76"/>
      <c r="B38" s="41" t="s">
        <v>73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65">
        <f t="shared" si="6"/>
        <v>0</v>
      </c>
    </row>
    <row r="39" spans="1:16" x14ac:dyDescent="0.2">
      <c r="A39" s="76"/>
      <c r="B39" s="41" t="s">
        <v>78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65">
        <f t="shared" si="6"/>
        <v>0</v>
      </c>
    </row>
    <row r="40" spans="1:16" x14ac:dyDescent="0.2">
      <c r="A40" s="76"/>
      <c r="B40" s="41" t="s">
        <v>25</v>
      </c>
      <c r="C40" s="43"/>
      <c r="D40" s="43">
        <v>10000</v>
      </c>
      <c r="E40" s="43"/>
      <c r="F40" s="43">
        <v>5000</v>
      </c>
      <c r="G40" s="43"/>
      <c r="H40" s="43"/>
      <c r="I40" s="43">
        <v>10000</v>
      </c>
      <c r="J40" s="43"/>
      <c r="K40" s="43"/>
      <c r="L40" s="43">
        <v>5000</v>
      </c>
      <c r="M40" s="43"/>
      <c r="N40" s="43">
        <v>3000</v>
      </c>
      <c r="O40" s="43"/>
      <c r="P40" s="65">
        <f t="shared" si="6"/>
        <v>33000</v>
      </c>
    </row>
    <row r="41" spans="1:16" x14ac:dyDescent="0.2">
      <c r="A41" s="76"/>
      <c r="B41" s="41" t="s">
        <v>79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65">
        <f t="shared" si="6"/>
        <v>0</v>
      </c>
    </row>
    <row r="42" spans="1:16" x14ac:dyDescent="0.2">
      <c r="A42" s="76"/>
      <c r="B42" s="41" t="s">
        <v>27</v>
      </c>
      <c r="C42" s="43"/>
      <c r="D42" s="43">
        <v>15000</v>
      </c>
      <c r="E42" s="43">
        <v>10000</v>
      </c>
      <c r="F42" s="43">
        <v>10000</v>
      </c>
      <c r="G42" s="43">
        <v>9000</v>
      </c>
      <c r="H42" s="43">
        <v>7900</v>
      </c>
      <c r="I42" s="43">
        <v>6800</v>
      </c>
      <c r="J42" s="43">
        <v>5700</v>
      </c>
      <c r="K42" s="43">
        <v>4600</v>
      </c>
      <c r="L42" s="43">
        <v>3500</v>
      </c>
      <c r="M42" s="43">
        <v>2400</v>
      </c>
      <c r="N42" s="43">
        <v>1300</v>
      </c>
      <c r="O42" s="43">
        <v>200</v>
      </c>
      <c r="P42" s="65">
        <f t="shared" si="6"/>
        <v>76400</v>
      </c>
    </row>
    <row r="43" spans="1:16" x14ac:dyDescent="0.2">
      <c r="A43" s="76"/>
      <c r="B43" s="41" t="s">
        <v>57</v>
      </c>
      <c r="C43" s="43"/>
      <c r="D43" s="43">
        <v>400</v>
      </c>
      <c r="E43" s="43">
        <v>400</v>
      </c>
      <c r="F43" s="43">
        <v>400</v>
      </c>
      <c r="G43" s="43">
        <v>400</v>
      </c>
      <c r="H43" s="43">
        <v>400</v>
      </c>
      <c r="I43" s="43">
        <v>400</v>
      </c>
      <c r="J43" s="43">
        <v>400</v>
      </c>
      <c r="K43" s="43">
        <v>400</v>
      </c>
      <c r="L43" s="43">
        <v>400</v>
      </c>
      <c r="M43" s="43">
        <v>400</v>
      </c>
      <c r="N43" s="43">
        <v>400</v>
      </c>
      <c r="O43" s="43">
        <v>400</v>
      </c>
      <c r="P43" s="65">
        <f t="shared" si="6"/>
        <v>4800</v>
      </c>
    </row>
    <row r="44" spans="1:16" x14ac:dyDescent="0.2">
      <c r="A44" s="76"/>
      <c r="B44" s="41" t="s">
        <v>40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65">
        <f t="shared" si="6"/>
        <v>0</v>
      </c>
    </row>
    <row r="45" spans="1:16" x14ac:dyDescent="0.2">
      <c r="A45" s="76"/>
      <c r="B45" s="41" t="s">
        <v>22</v>
      </c>
      <c r="C45" s="43"/>
      <c r="D45" s="43">
        <v>1000000</v>
      </c>
      <c r="E45" s="43">
        <v>1000000</v>
      </c>
      <c r="F45" s="43">
        <v>1000000</v>
      </c>
      <c r="G45" s="43">
        <v>1000000</v>
      </c>
      <c r="H45" s="43">
        <v>1000000</v>
      </c>
      <c r="I45" s="43">
        <v>1000000</v>
      </c>
      <c r="J45" s="43">
        <v>1000000</v>
      </c>
      <c r="K45" s="43">
        <v>1000000</v>
      </c>
      <c r="L45" s="43">
        <v>1000000</v>
      </c>
      <c r="M45" s="43">
        <v>1000000</v>
      </c>
      <c r="N45" s="43">
        <v>1000000</v>
      </c>
      <c r="O45" s="43">
        <v>1000000</v>
      </c>
      <c r="P45" s="65">
        <f t="shared" si="6"/>
        <v>12000000</v>
      </c>
    </row>
    <row r="46" spans="1:16" x14ac:dyDescent="0.2">
      <c r="A46" s="76"/>
      <c r="B46" s="41" t="s">
        <v>74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65">
        <f t="shared" si="6"/>
        <v>0</v>
      </c>
    </row>
    <row r="47" spans="1:16" x14ac:dyDescent="0.2">
      <c r="A47" s="76"/>
      <c r="B47" s="41" t="s">
        <v>28</v>
      </c>
      <c r="C47" s="43"/>
      <c r="D47" s="43">
        <v>2000</v>
      </c>
      <c r="E47" s="43">
        <v>1000</v>
      </c>
      <c r="F47" s="43"/>
      <c r="G47" s="43"/>
      <c r="H47" s="43">
        <v>4000</v>
      </c>
      <c r="I47" s="43"/>
      <c r="J47" s="43"/>
      <c r="K47" s="43"/>
      <c r="L47" s="43">
        <v>8000</v>
      </c>
      <c r="M47" s="43"/>
      <c r="N47" s="43"/>
      <c r="O47" s="43"/>
      <c r="P47" s="65">
        <f t="shared" si="6"/>
        <v>15000</v>
      </c>
    </row>
    <row r="48" spans="1:16" x14ac:dyDescent="0.2">
      <c r="A48" s="76"/>
      <c r="B48" s="36" t="s">
        <v>64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65">
        <f t="shared" si="6"/>
        <v>0</v>
      </c>
    </row>
    <row r="49" spans="1:16" x14ac:dyDescent="0.2">
      <c r="A49" s="76"/>
      <c r="B49" s="41" t="s">
        <v>23</v>
      </c>
      <c r="C49" s="43"/>
      <c r="D49" s="43">
        <v>25000</v>
      </c>
      <c r="E49" s="43"/>
      <c r="F49" s="43"/>
      <c r="G49" s="43">
        <v>30000</v>
      </c>
      <c r="H49" s="43"/>
      <c r="I49" s="43"/>
      <c r="J49" s="43"/>
      <c r="K49" s="43">
        <v>30000</v>
      </c>
      <c r="L49" s="43"/>
      <c r="M49" s="43"/>
      <c r="N49" s="43">
        <v>100000</v>
      </c>
      <c r="O49" s="43"/>
      <c r="P49" s="65">
        <f t="shared" si="6"/>
        <v>185000</v>
      </c>
    </row>
    <row r="50" spans="1:16" x14ac:dyDescent="0.2">
      <c r="A50" s="76"/>
      <c r="B50" s="41" t="s">
        <v>80</v>
      </c>
      <c r="C50" s="43"/>
      <c r="D50" s="43">
        <v>25000</v>
      </c>
      <c r="E50" s="43"/>
      <c r="F50" s="43"/>
      <c r="G50" s="43"/>
      <c r="H50" s="43"/>
      <c r="I50" s="43">
        <v>15000</v>
      </c>
      <c r="J50" s="43"/>
      <c r="K50" s="43"/>
      <c r="L50" s="43"/>
      <c r="M50" s="43"/>
      <c r="N50" s="43">
        <v>15000</v>
      </c>
      <c r="O50" s="43"/>
      <c r="P50" s="65">
        <f t="shared" ref="P50:P55" si="7">SUM(C50:O50)</f>
        <v>55000</v>
      </c>
    </row>
    <row r="51" spans="1:16" x14ac:dyDescent="0.2">
      <c r="A51" s="76"/>
      <c r="B51" s="41" t="s">
        <v>71</v>
      </c>
      <c r="C51" s="43"/>
      <c r="D51" s="43">
        <v>15000</v>
      </c>
      <c r="E51" s="43"/>
      <c r="F51" s="43"/>
      <c r="G51" s="43">
        <v>21000</v>
      </c>
      <c r="H51" s="43"/>
      <c r="I51" s="43"/>
      <c r="J51" s="43"/>
      <c r="K51" s="43">
        <v>18000</v>
      </c>
      <c r="L51" s="43"/>
      <c r="M51" s="43"/>
      <c r="N51" s="43"/>
      <c r="O51" s="43"/>
      <c r="P51" s="65">
        <f t="shared" si="7"/>
        <v>54000</v>
      </c>
    </row>
    <row r="52" spans="1:16" x14ac:dyDescent="0.2">
      <c r="A52" s="76"/>
      <c r="B52" s="36" t="s">
        <v>67</v>
      </c>
      <c r="C52" s="43"/>
      <c r="D52" s="43">
        <v>45000</v>
      </c>
      <c r="E52" s="43"/>
      <c r="F52" s="43"/>
      <c r="G52" s="43">
        <v>15000</v>
      </c>
      <c r="H52" s="43"/>
      <c r="I52" s="43"/>
      <c r="J52" s="43"/>
      <c r="K52" s="43">
        <v>15000</v>
      </c>
      <c r="L52" s="43"/>
      <c r="M52" s="43"/>
      <c r="N52" s="43">
        <v>67000</v>
      </c>
      <c r="O52" s="43"/>
      <c r="P52" s="65">
        <f t="shared" si="7"/>
        <v>142000</v>
      </c>
    </row>
    <row r="53" spans="1:16" x14ac:dyDescent="0.2">
      <c r="A53" s="76"/>
      <c r="B53" s="41" t="s">
        <v>24</v>
      </c>
      <c r="C53" s="43"/>
      <c r="D53" s="43">
        <v>11000</v>
      </c>
      <c r="E53" s="43">
        <v>11000</v>
      </c>
      <c r="F53" s="43">
        <v>11000</v>
      </c>
      <c r="G53" s="43">
        <v>11000</v>
      </c>
      <c r="H53" s="43">
        <v>11000</v>
      </c>
      <c r="I53" s="43">
        <v>11000</v>
      </c>
      <c r="J53" s="43">
        <v>11000</v>
      </c>
      <c r="K53" s="43">
        <v>11000</v>
      </c>
      <c r="L53" s="43">
        <v>11000</v>
      </c>
      <c r="M53" s="43">
        <v>11000</v>
      </c>
      <c r="N53" s="43">
        <v>11000</v>
      </c>
      <c r="O53" s="43">
        <v>11000</v>
      </c>
      <c r="P53" s="65">
        <f t="shared" si="7"/>
        <v>132000</v>
      </c>
    </row>
    <row r="54" spans="1:16" x14ac:dyDescent="0.2">
      <c r="A54" s="76"/>
      <c r="B54" s="41" t="s">
        <v>76</v>
      </c>
      <c r="C54" s="43"/>
      <c r="D54" s="43">
        <v>5000</v>
      </c>
      <c r="E54" s="43">
        <v>5000</v>
      </c>
      <c r="F54" s="43">
        <v>5000</v>
      </c>
      <c r="G54" s="43">
        <v>5000</v>
      </c>
      <c r="H54" s="43">
        <v>5000</v>
      </c>
      <c r="I54" s="43">
        <v>5000</v>
      </c>
      <c r="J54" s="43">
        <v>5000</v>
      </c>
      <c r="K54" s="43">
        <v>5000</v>
      </c>
      <c r="L54" s="43">
        <v>5000</v>
      </c>
      <c r="M54" s="43">
        <v>5000</v>
      </c>
      <c r="N54" s="43">
        <v>5000</v>
      </c>
      <c r="O54" s="43">
        <v>5000</v>
      </c>
      <c r="P54" s="65">
        <f t="shared" si="7"/>
        <v>60000</v>
      </c>
    </row>
    <row r="55" spans="1:16" x14ac:dyDescent="0.2">
      <c r="A55" s="76"/>
      <c r="B55" s="44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65">
        <f t="shared" si="7"/>
        <v>0</v>
      </c>
    </row>
    <row r="56" spans="1:16" x14ac:dyDescent="0.2">
      <c r="A56" s="76"/>
      <c r="B56" s="45" t="s">
        <v>42</v>
      </c>
      <c r="C56" s="61"/>
      <c r="D56" s="62">
        <f t="shared" ref="D56:P56" si="8">SUM(D25:D55)</f>
        <v>1214400</v>
      </c>
      <c r="E56" s="62">
        <f t="shared" si="8"/>
        <v>1102400</v>
      </c>
      <c r="F56" s="62">
        <f t="shared" si="8"/>
        <v>1089400</v>
      </c>
      <c r="G56" s="62">
        <f t="shared" si="8"/>
        <v>1118400</v>
      </c>
      <c r="H56" s="62">
        <f t="shared" si="8"/>
        <v>1054300</v>
      </c>
      <c r="I56" s="62">
        <f t="shared" si="8"/>
        <v>1071200</v>
      </c>
      <c r="J56" s="62">
        <f t="shared" si="8"/>
        <v>1066100</v>
      </c>
      <c r="K56" s="62">
        <f t="shared" si="8"/>
        <v>1112000</v>
      </c>
      <c r="L56" s="62">
        <f t="shared" si="8"/>
        <v>1055900</v>
      </c>
      <c r="M56" s="62">
        <f t="shared" si="8"/>
        <v>1047800</v>
      </c>
      <c r="N56" s="62">
        <f t="shared" si="8"/>
        <v>1225700</v>
      </c>
      <c r="O56" s="62">
        <f t="shared" si="8"/>
        <v>1039600</v>
      </c>
      <c r="P56" s="66">
        <f t="shared" si="8"/>
        <v>13197200</v>
      </c>
    </row>
    <row r="57" spans="1:16" x14ac:dyDescent="0.2">
      <c r="A57" s="53"/>
      <c r="B57" s="45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63"/>
    </row>
    <row r="58" spans="1:16" x14ac:dyDescent="0.2">
      <c r="B58" s="45" t="s">
        <v>85</v>
      </c>
      <c r="C58" s="72">
        <f>SUM(C23-C56)</f>
        <v>0</v>
      </c>
      <c r="D58" s="72">
        <f t="shared" ref="D58:O58" si="9">SUM(D23-D56)</f>
        <v>390600</v>
      </c>
      <c r="E58" s="72">
        <f t="shared" si="9"/>
        <v>162600</v>
      </c>
      <c r="F58" s="72">
        <f t="shared" si="9"/>
        <v>3418600</v>
      </c>
      <c r="G58" s="72">
        <f t="shared" si="9"/>
        <v>-949400</v>
      </c>
      <c r="H58" s="72">
        <f t="shared" si="9"/>
        <v>-944300</v>
      </c>
      <c r="I58" s="72">
        <f t="shared" si="9"/>
        <v>-4200</v>
      </c>
      <c r="J58" s="72">
        <f t="shared" si="9"/>
        <v>-454100</v>
      </c>
      <c r="K58" s="72">
        <f t="shared" si="9"/>
        <v>601000</v>
      </c>
      <c r="L58" s="72">
        <f t="shared" si="9"/>
        <v>-541900</v>
      </c>
      <c r="M58" s="72">
        <f t="shared" si="9"/>
        <v>-1032800</v>
      </c>
      <c r="N58" s="72">
        <f t="shared" si="9"/>
        <v>790300</v>
      </c>
      <c r="O58" s="72">
        <f t="shared" si="9"/>
        <v>-22600</v>
      </c>
      <c r="P58" s="73">
        <f t="shared" ref="P58" si="10">SUM(C58:O58)</f>
        <v>1413800</v>
      </c>
    </row>
    <row r="59" spans="1:16" x14ac:dyDescent="0.2"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67"/>
    </row>
    <row r="60" spans="1:16" ht="17" thickBot="1" x14ac:dyDescent="0.25">
      <c r="B60" s="48" t="s">
        <v>44</v>
      </c>
      <c r="C60" s="58">
        <f t="shared" ref="C60:P60" si="11">+C6+C58</f>
        <v>120000</v>
      </c>
      <c r="D60" s="58">
        <f t="shared" si="11"/>
        <v>510600</v>
      </c>
      <c r="E60" s="58">
        <f t="shared" si="11"/>
        <v>673200</v>
      </c>
      <c r="F60" s="58">
        <f t="shared" si="11"/>
        <v>4091800</v>
      </c>
      <c r="G60" s="58">
        <f t="shared" si="11"/>
        <v>3142400</v>
      </c>
      <c r="H60" s="58">
        <f t="shared" si="11"/>
        <v>2198100</v>
      </c>
      <c r="I60" s="58">
        <f t="shared" si="11"/>
        <v>2193900</v>
      </c>
      <c r="J60" s="58">
        <f t="shared" si="11"/>
        <v>1739800</v>
      </c>
      <c r="K60" s="58">
        <f t="shared" si="11"/>
        <v>2340800</v>
      </c>
      <c r="L60" s="58">
        <f t="shared" si="11"/>
        <v>1798900</v>
      </c>
      <c r="M60" s="58">
        <f t="shared" si="11"/>
        <v>766100</v>
      </c>
      <c r="N60" s="58">
        <f t="shared" si="11"/>
        <v>1556400</v>
      </c>
      <c r="O60" s="58">
        <f t="shared" si="11"/>
        <v>1533800</v>
      </c>
      <c r="P60" s="68">
        <f t="shared" si="11"/>
        <v>22665800</v>
      </c>
    </row>
    <row r="61" spans="1:16" ht="17" thickTop="1" x14ac:dyDescent="0.2">
      <c r="B61" s="1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69"/>
    </row>
    <row r="65" spans="2:14" x14ac:dyDescent="0.2">
      <c r="C65" s="49" t="s">
        <v>45</v>
      </c>
      <c r="D65" s="49" t="s">
        <v>46</v>
      </c>
      <c r="E65" s="49" t="s">
        <v>47</v>
      </c>
      <c r="F65" s="49" t="s">
        <v>48</v>
      </c>
      <c r="G65" s="49" t="s">
        <v>49</v>
      </c>
      <c r="H65" s="49" t="s">
        <v>50</v>
      </c>
      <c r="I65" s="49" t="s">
        <v>51</v>
      </c>
      <c r="J65" s="49" t="s">
        <v>52</v>
      </c>
      <c r="K65" s="49" t="s">
        <v>53</v>
      </c>
      <c r="L65" s="49" t="s">
        <v>54</v>
      </c>
      <c r="M65" s="49" t="s">
        <v>55</v>
      </c>
      <c r="N65" s="49" t="s">
        <v>56</v>
      </c>
    </row>
    <row r="66" spans="2:14" x14ac:dyDescent="0.2">
      <c r="B66" s="50" t="s">
        <v>61</v>
      </c>
      <c r="C66" s="56">
        <f>+D23</f>
        <v>1605000</v>
      </c>
      <c r="D66" s="56">
        <f t="shared" ref="D66:N66" si="12">+E23</f>
        <v>1265000</v>
      </c>
      <c r="E66" s="56">
        <f t="shared" si="12"/>
        <v>4508000</v>
      </c>
      <c r="F66" s="56">
        <f t="shared" si="12"/>
        <v>169000</v>
      </c>
      <c r="G66" s="56">
        <f t="shared" si="12"/>
        <v>110000</v>
      </c>
      <c r="H66" s="56">
        <f t="shared" si="12"/>
        <v>1067000</v>
      </c>
      <c r="I66" s="56">
        <f t="shared" si="12"/>
        <v>612000</v>
      </c>
      <c r="J66" s="56">
        <f t="shared" si="12"/>
        <v>1713000</v>
      </c>
      <c r="K66" s="56">
        <f t="shared" si="12"/>
        <v>514000</v>
      </c>
      <c r="L66" s="56">
        <f t="shared" si="12"/>
        <v>15000</v>
      </c>
      <c r="M66" s="56">
        <f t="shared" si="12"/>
        <v>2016000</v>
      </c>
      <c r="N66" s="56">
        <f t="shared" si="12"/>
        <v>1017000</v>
      </c>
    </row>
    <row r="67" spans="2:14" x14ac:dyDescent="0.2">
      <c r="B67" s="50" t="s">
        <v>62</v>
      </c>
      <c r="C67" s="55">
        <f>+D56</f>
        <v>1214400</v>
      </c>
      <c r="D67" s="55">
        <f t="shared" ref="D67:N67" si="13">+E56</f>
        <v>1102400</v>
      </c>
      <c r="E67" s="55">
        <f t="shared" si="13"/>
        <v>1089400</v>
      </c>
      <c r="F67" s="55">
        <f t="shared" si="13"/>
        <v>1118400</v>
      </c>
      <c r="G67" s="55">
        <f t="shared" si="13"/>
        <v>1054300</v>
      </c>
      <c r="H67" s="55">
        <f t="shared" si="13"/>
        <v>1071200</v>
      </c>
      <c r="I67" s="55">
        <f t="shared" si="13"/>
        <v>1066100</v>
      </c>
      <c r="J67" s="55">
        <f t="shared" si="13"/>
        <v>1112000</v>
      </c>
      <c r="K67" s="55">
        <f t="shared" si="13"/>
        <v>1055900</v>
      </c>
      <c r="L67" s="55">
        <f t="shared" si="13"/>
        <v>1047800</v>
      </c>
      <c r="M67" s="55">
        <f t="shared" si="13"/>
        <v>1225700</v>
      </c>
      <c r="N67" s="55">
        <f t="shared" si="13"/>
        <v>1039600</v>
      </c>
    </row>
    <row r="68" spans="2:14" x14ac:dyDescent="0.2">
      <c r="B68" s="50" t="s">
        <v>63</v>
      </c>
      <c r="C68" s="55">
        <f>+D60</f>
        <v>510600</v>
      </c>
      <c r="D68" s="55">
        <f t="shared" ref="D68:N68" si="14">+E60</f>
        <v>673200</v>
      </c>
      <c r="E68" s="55">
        <f t="shared" si="14"/>
        <v>4091800</v>
      </c>
      <c r="F68" s="55">
        <f t="shared" si="14"/>
        <v>3142400</v>
      </c>
      <c r="G68" s="55">
        <f t="shared" si="14"/>
        <v>2198100</v>
      </c>
      <c r="H68" s="55">
        <f t="shared" si="14"/>
        <v>2193900</v>
      </c>
      <c r="I68" s="55">
        <f t="shared" si="14"/>
        <v>1739800</v>
      </c>
      <c r="J68" s="55">
        <f t="shared" si="14"/>
        <v>2340800</v>
      </c>
      <c r="K68" s="55">
        <f t="shared" si="14"/>
        <v>1798900</v>
      </c>
      <c r="L68" s="55">
        <f t="shared" si="14"/>
        <v>766100</v>
      </c>
      <c r="M68" s="55">
        <f t="shared" si="14"/>
        <v>1556400</v>
      </c>
      <c r="N68" s="55">
        <f t="shared" si="14"/>
        <v>1533800</v>
      </c>
    </row>
    <row r="69" spans="2:14" x14ac:dyDescent="0.2"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</row>
  </sheetData>
  <sortState xmlns:xlrd2="http://schemas.microsoft.com/office/spreadsheetml/2017/richdata2" ref="B25:P55">
    <sortCondition ref="B25:B55"/>
  </sortState>
  <mergeCells count="4">
    <mergeCell ref="A25:A56"/>
    <mergeCell ref="B1:K1"/>
    <mergeCell ref="A8:A22"/>
    <mergeCell ref="D2:G2"/>
  </mergeCells>
  <phoneticPr fontId="6" type="noConversion"/>
  <pageMargins left="0.7" right="0.7" top="0.75" bottom="0.75" header="0.3" footer="0.3"/>
  <pageSetup paperSize="9" scale="38" orientation="landscape" horizontalDpi="0" verticalDpi="0"/>
  <ignoredErrors>
    <ignoredError sqref="P8" emptyCellReference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Original</vt:lpstr>
      <vt:lpstr>Adapted</vt:lpstr>
      <vt:lpstr>Cash_on_Hand</vt:lpstr>
      <vt:lpstr>Total_Disbursements</vt:lpstr>
      <vt:lpstr>Total_receipts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Copy editor</dc:creator>
  <cp:lastModifiedBy>Dr. HA Thuynsma</cp:lastModifiedBy>
  <cp:lastPrinted>2023-11-12T14:06:41Z</cp:lastPrinted>
  <dcterms:created xsi:type="dcterms:W3CDTF">2023-09-14T11:29:05Z</dcterms:created>
  <dcterms:modified xsi:type="dcterms:W3CDTF">2024-01-08T11:26:22Z</dcterms:modified>
</cp:coreProperties>
</file>