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22B6729A-F143-E743-A56C-2A4210B339B7}" xr6:coauthVersionLast="47" xr6:coauthVersionMax="47" xr10:uidLastSave="{00000000-0000-0000-0000-000000000000}"/>
  <bookViews>
    <workbookView xWindow="4440" yWindow="760" windowWidth="24240" windowHeight="13140" xr2:uid="{7589724E-2262-0341-A84F-ED65AB62B1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42" i="1" s="1"/>
  <c r="C27" i="1"/>
  <c r="C35" i="1" s="1"/>
  <c r="I41" i="1"/>
  <c r="I40" i="1"/>
  <c r="I39" i="1"/>
  <c r="H41" i="1"/>
  <c r="C41" i="1"/>
  <c r="C39" i="1"/>
  <c r="B41" i="1"/>
  <c r="B39" i="1"/>
  <c r="H35" i="1"/>
  <c r="H33" i="1"/>
  <c r="G33" i="1"/>
  <c r="G35" i="1" s="1"/>
  <c r="G16" i="1"/>
  <c r="H11" i="1"/>
  <c r="G11" i="1"/>
  <c r="D21" i="1"/>
  <c r="C21" i="1"/>
  <c r="D11" i="1"/>
  <c r="C11" i="1"/>
  <c r="H16" i="1"/>
  <c r="D35" i="1" l="1"/>
  <c r="K9" i="1" s="1"/>
  <c r="C40" i="1"/>
  <c r="K4" i="1"/>
  <c r="L4" i="1" l="1"/>
  <c r="L7" i="1" s="1"/>
  <c r="K7" i="1"/>
</calcChain>
</file>

<file path=xl/sharedStrings.xml><?xml version="1.0" encoding="utf-8"?>
<sst xmlns="http://schemas.openxmlformats.org/spreadsheetml/2006/main" count="80" uniqueCount="70">
  <si>
    <t>Revenue </t>
  </si>
  <si>
    <t>Budget </t>
  </si>
  <si>
    <t>Actual</t>
  </si>
  <si>
    <t>Expenses</t>
  </si>
  <si>
    <t>Revenue over expenses</t>
  </si>
  <si>
    <t>Grants</t>
  </si>
  <si>
    <t>Staff &amp; benefits</t>
  </si>
  <si>
    <t>Sales &amp; Services</t>
  </si>
  <si>
    <t>Operating Margin</t>
  </si>
  <si>
    <t>Contracts</t>
  </si>
  <si>
    <t>Memberships</t>
  </si>
  <si>
    <t>Fee for Service</t>
  </si>
  <si>
    <t>Total sales &amp; services</t>
  </si>
  <si>
    <t>Total staff </t>
  </si>
  <si>
    <t>Donations</t>
  </si>
  <si>
    <t>Major Gifts</t>
  </si>
  <si>
    <t>Rent</t>
  </si>
  <si>
    <t>Annual Gifts</t>
  </si>
  <si>
    <t>Utilities</t>
  </si>
  <si>
    <t>Monthly Gifts</t>
  </si>
  <si>
    <t>Total occupancy</t>
  </si>
  <si>
    <t>Capital Campaign Gifts</t>
  </si>
  <si>
    <t>Equipment </t>
  </si>
  <si>
    <t>Online Donations</t>
  </si>
  <si>
    <t>Event Donations</t>
  </si>
  <si>
    <t>Supplies</t>
  </si>
  <si>
    <t>Insurance</t>
  </si>
  <si>
    <t>Total cash</t>
  </si>
  <si>
    <t>Meetings</t>
  </si>
  <si>
    <t>Total non-cash</t>
  </si>
  <si>
    <t>Travel</t>
  </si>
  <si>
    <t>Marketing &amp; advertising</t>
  </si>
  <si>
    <t>Contract services</t>
  </si>
  <si>
    <t>Legal</t>
  </si>
  <si>
    <t>Accounting</t>
  </si>
  <si>
    <t>Miscellaneous</t>
  </si>
  <si>
    <t>Total cash Expenses</t>
  </si>
  <si>
    <t>Total Expenses</t>
  </si>
  <si>
    <t>How to use this template</t>
  </si>
  <si>
    <t>3. Insert the amounts of your revenues and expenses</t>
  </si>
  <si>
    <t>4. Update throughout the year</t>
  </si>
  <si>
    <t>With this template, you can:</t>
  </si>
  <si>
    <t>Use the prepopulated formula to make accurate calculations</t>
  </si>
  <si>
    <t>Keep track of your different revenue sources</t>
  </si>
  <si>
    <t>Special giving day</t>
  </si>
  <si>
    <t>Sponsorships</t>
  </si>
  <si>
    <t>Total Revenue</t>
  </si>
  <si>
    <t>Sales/Consultancies</t>
  </si>
  <si>
    <t>Fundraising Efficiency     1 :</t>
  </si>
  <si>
    <t>Premises</t>
  </si>
  <si>
    <t>Post 1</t>
  </si>
  <si>
    <t>Post 2</t>
  </si>
  <si>
    <t>Post 3</t>
  </si>
  <si>
    <t>Post 4</t>
  </si>
  <si>
    <t>Post 5</t>
  </si>
  <si>
    <t>Post 6</t>
  </si>
  <si>
    <t>Monitor your organisation’s expenses and operating margins</t>
  </si>
  <si>
    <t>Assess your not-for-profit’s incomes and expenditures over time</t>
  </si>
  <si>
    <t>Other Expenses</t>
  </si>
  <si>
    <t>Total other expenses</t>
  </si>
  <si>
    <t>Total Other Income</t>
  </si>
  <si>
    <t>In-kind income</t>
  </si>
  <si>
    <t>Total donations </t>
  </si>
  <si>
    <t>Telecommunications</t>
  </si>
  <si>
    <t>Training, development</t>
  </si>
  <si>
    <t>2. Add, change, or delete any cells that are inappropriate</t>
  </si>
  <si>
    <t>2(b). Be aware that changes may effect the sheet's formulas</t>
  </si>
  <si>
    <t xml:space="preserve"> </t>
  </si>
  <si>
    <t>(What is costs to raise R1)</t>
  </si>
  <si>
    <r>
      <t>1. Replace the sample (</t>
    </r>
    <r>
      <rPr>
        <sz val="11"/>
        <color theme="0" tint="-0.34998626667073579"/>
        <rFont val="Calibri"/>
        <family val="2"/>
        <scheme val="minor"/>
      </rPr>
      <t>grey-out data</t>
    </r>
    <r>
      <rPr>
        <sz val="11"/>
        <color theme="1"/>
        <rFont val="Calibri"/>
        <family val="2"/>
        <scheme val="minor"/>
      </rPr>
      <t>) revenue and expense amounts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</si>
</sst>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[$R-1C09]* #,##0.00_-;\-[$R-1C09]* #,##0.00_-;_-[$R-1C09]* &quot;-&quot;??_-;_-@_-"/>
    <numFmt numFmtId="165" formatCode="_(* #,##0_);_(* \(#,##0\);_(* &quot;-&quot;??_);_(@_)"/>
    <numFmt numFmtId="166" formatCode="_-[$R-1C09]* #,##0_-;\-[$R-1C09]* #,##0_-;_-[$R-1C09]* &quot;-&quot;??_-;_-@_-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404040"/>
      <name val="Calibri"/>
      <family val="2"/>
      <scheme val="minor"/>
    </font>
    <font>
      <sz val="11"/>
      <color rgb="FF40404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65" fontId="0" fillId="0" borderId="0" xfId="3" applyNumberFormat="1" applyFont="1"/>
    <xf numFmtId="43" fontId="0" fillId="0" borderId="0" xfId="3" applyFont="1"/>
    <xf numFmtId="0" fontId="5" fillId="0" borderId="0" xfId="0" applyFont="1"/>
    <xf numFmtId="0" fontId="6" fillId="0" borderId="0" xfId="0" applyFont="1"/>
    <xf numFmtId="165" fontId="5" fillId="0" borderId="0" xfId="3" applyNumberFormat="1" applyFont="1"/>
    <xf numFmtId="43" fontId="5" fillId="0" borderId="0" xfId="3" applyFont="1"/>
    <xf numFmtId="165" fontId="7" fillId="0" borderId="0" xfId="3" applyNumberFormat="1" applyFont="1" applyProtection="1">
      <protection locked="0"/>
    </xf>
    <xf numFmtId="165" fontId="7" fillId="0" borderId="0" xfId="3" applyNumberFormat="1" applyFont="1"/>
    <xf numFmtId="43" fontId="7" fillId="0" borderId="0" xfId="3" applyFont="1" applyProtection="1">
      <protection locked="0"/>
    </xf>
    <xf numFmtId="9" fontId="6" fillId="0" borderId="0" xfId="1" applyFont="1" applyAlignment="1">
      <alignment horizontal="center"/>
    </xf>
    <xf numFmtId="164" fontId="8" fillId="0" borderId="0" xfId="0" applyNumberFormat="1" applyFont="1"/>
    <xf numFmtId="2" fontId="9" fillId="0" borderId="0" xfId="2" applyNumberFormat="1" applyFont="1" applyAlignment="1">
      <alignment wrapText="1"/>
    </xf>
    <xf numFmtId="43" fontId="5" fillId="0" borderId="0" xfId="3" applyFont="1" applyProtection="1">
      <protection locked="0"/>
    </xf>
    <xf numFmtId="0" fontId="5" fillId="2" borderId="4" xfId="0" applyFont="1" applyFill="1" applyBorder="1"/>
    <xf numFmtId="0" fontId="5" fillId="2" borderId="6" xfId="0" applyFont="1" applyFill="1" applyBorder="1"/>
    <xf numFmtId="43" fontId="7" fillId="0" borderId="0" xfId="3" applyFont="1" applyAlignment="1" applyProtection="1">
      <alignment horizontal="left"/>
      <protection locked="0"/>
    </xf>
    <xf numFmtId="0" fontId="5" fillId="2" borderId="9" xfId="0" applyFont="1" applyFill="1" applyBorder="1"/>
    <xf numFmtId="164" fontId="5" fillId="0" borderId="0" xfId="0" applyNumberFormat="1" applyFont="1"/>
    <xf numFmtId="165" fontId="8" fillId="0" borderId="0" xfId="3" applyNumberFormat="1" applyFont="1"/>
    <xf numFmtId="0" fontId="6" fillId="3" borderId="1" xfId="0" applyFont="1" applyFill="1" applyBorder="1"/>
    <xf numFmtId="165" fontId="6" fillId="3" borderId="1" xfId="3" applyNumberFormat="1" applyFont="1" applyFill="1" applyBorder="1"/>
    <xf numFmtId="43" fontId="6" fillId="3" borderId="1" xfId="3" applyFont="1" applyFill="1" applyBorder="1"/>
    <xf numFmtId="164" fontId="6" fillId="0" borderId="0" xfId="0" applyNumberFormat="1" applyFont="1"/>
    <xf numFmtId="43" fontId="13" fillId="0" borderId="0" xfId="3" applyFont="1"/>
    <xf numFmtId="166" fontId="5" fillId="0" borderId="0" xfId="0" applyNumberFormat="1" applyFont="1"/>
    <xf numFmtId="0" fontId="13" fillId="0" borderId="0" xfId="0" applyFont="1"/>
    <xf numFmtId="43" fontId="5" fillId="0" borderId="0" xfId="3" applyFont="1" applyBorder="1"/>
    <xf numFmtId="0" fontId="10" fillId="3" borderId="0" xfId="0" applyFont="1" applyFill="1"/>
    <xf numFmtId="165" fontId="10" fillId="3" borderId="0" xfId="3" applyNumberFormat="1" applyFont="1" applyFill="1" applyBorder="1"/>
    <xf numFmtId="43" fontId="10" fillId="3" borderId="0" xfId="3" applyFont="1" applyFill="1" applyBorder="1"/>
    <xf numFmtId="0" fontId="6" fillId="3" borderId="0" xfId="0" applyFont="1" applyFill="1"/>
    <xf numFmtId="0" fontId="15" fillId="0" borderId="0" xfId="0" applyFont="1" applyAlignment="1">
      <alignment horizontal="center" vertical="center"/>
    </xf>
    <xf numFmtId="165" fontId="15" fillId="0" borderId="0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5" fillId="0" borderId="0" xfId="3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14" fillId="0" borderId="0" xfId="0" applyFont="1"/>
    <xf numFmtId="0" fontId="11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12" fillId="4" borderId="5" xfId="0" applyFont="1" applyFill="1" applyBorder="1"/>
    <xf numFmtId="0" fontId="5" fillId="4" borderId="0" xfId="0" applyFont="1" applyFill="1"/>
    <xf numFmtId="0" fontId="5" fillId="4" borderId="6" xfId="0" applyFont="1" applyFill="1" applyBorder="1"/>
    <xf numFmtId="0" fontId="12" fillId="4" borderId="7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6" fillId="4" borderId="2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</cellXfs>
  <cellStyles count="4">
    <cellStyle name="Comma" xfId="3" builtinId="3"/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Revenue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5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94074002339113"/>
          <c:y val="0.14896555456341154"/>
          <c:w val="0.83337301380373807"/>
          <c:h val="0.76741835105663336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1-51DD-5642-B8AA-10CC91FBFA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2-51DD-5642-B8AA-10CC91FBFA13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51DD-5642-B8AA-10CC91FBFA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4-51DD-5642-B8AA-10CC91FBFA1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1DD-5642-B8AA-10CC91FBFA13}"/>
                </c:ext>
              </c:extLst>
            </c:dLbl>
            <c:dLbl>
              <c:idx val="1"/>
              <c:layout>
                <c:manualLayout>
                  <c:x val="0"/>
                  <c:y val="-9.8510882016036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DD-5642-B8AA-10CC91FBFA13}"/>
                </c:ext>
              </c:extLst>
            </c:dLbl>
            <c:dLbl>
              <c:idx val="2"/>
              <c:layout>
                <c:manualLayout>
                  <c:x val="-0.10896183516734037"/>
                  <c:y val="-9.9034148340045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DD-5642-B8AA-10CC91FBFA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1DD-5642-B8AA-10CC91FBF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Sheet1!$B$39:$B$42</c:f>
              <c:strCache>
                <c:ptCount val="4"/>
                <c:pt idx="0">
                  <c:v>Grants</c:v>
                </c:pt>
                <c:pt idx="1">
                  <c:v>Total sales &amp; services</c:v>
                </c:pt>
                <c:pt idx="2">
                  <c:v>Total donations </c:v>
                </c:pt>
                <c:pt idx="3">
                  <c:v>Total Other Income</c:v>
                </c:pt>
              </c:strCache>
            </c:strRef>
          </c:cat>
          <c:val>
            <c:numRef>
              <c:f>Sheet1!$C$39:$C$42</c:f>
              <c:numCache>
                <c:formatCode>_(* #\ ##0_);_(* \(#\ ##0\);_(* "-"??_);_(@_)</c:formatCode>
                <c:ptCount val="4"/>
                <c:pt idx="0">
                  <c:v>400000</c:v>
                </c:pt>
                <c:pt idx="1">
                  <c:v>39500</c:v>
                </c:pt>
                <c:pt idx="2">
                  <c:v>69500</c:v>
                </c:pt>
                <c:pt idx="3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D-5642-B8AA-10CC91FBFA1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Expenses by grouping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309734513274336E-4"/>
          <c:y val="0.16275726490364004"/>
          <c:w val="0.82632743362831862"/>
          <c:h val="0.75026236262299884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93F-034E-B71F-310C76BD08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093F-034E-B71F-310C76BD08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93F-034E-B71F-310C76BD08A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93F-034E-B71F-310C76BD08A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093F-034E-B71F-310C76BD08A7}"/>
                </c:ext>
              </c:extLst>
            </c:dLbl>
            <c:dLbl>
              <c:idx val="2"/>
              <c:layout>
                <c:manualLayout>
                  <c:x val="0.21000906877122502"/>
                  <c:y val="-0.103090405115813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3F-034E-B71F-310C76BD0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Sheet1!$H$39:$H$41</c:f>
              <c:strCache>
                <c:ptCount val="3"/>
                <c:pt idx="0">
                  <c:v> Total staff  </c:v>
                </c:pt>
                <c:pt idx="1">
                  <c:v> Total occupancy </c:v>
                </c:pt>
                <c:pt idx="2">
                  <c:v> Total other expenses </c:v>
                </c:pt>
              </c:strCache>
            </c:strRef>
          </c:cat>
          <c:val>
            <c:numRef>
              <c:f>Sheet1!$I$39:$I$41</c:f>
              <c:numCache>
                <c:formatCode>_-[$R-1C09]* #\ ##0_-;\-[$R-1C09]* #\ ##0_-;_-[$R-1C09]* "-"??_-;_-@_-</c:formatCode>
                <c:ptCount val="3"/>
                <c:pt idx="0">
                  <c:v>17500</c:v>
                </c:pt>
                <c:pt idx="1">
                  <c:v>88000</c:v>
                </c:pt>
                <c:pt idx="2">
                  <c:v>213500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F-034E-B71F-310C76BD08A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35</xdr:row>
      <xdr:rowOff>133350</xdr:rowOff>
    </xdr:from>
    <xdr:to>
      <xdr:col>5</xdr:col>
      <xdr:colOff>482599</xdr:colOff>
      <xdr:row>59</xdr:row>
      <xdr:rowOff>88900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AF00704-6CE4-8B41-FBE2-711E36D37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952500</xdr:colOff>
      <xdr:row>35</xdr:row>
      <xdr:rowOff>209550</xdr:rowOff>
    </xdr:from>
    <xdr:to>
      <xdr:col>9</xdr:col>
      <xdr:colOff>1739900</xdr:colOff>
      <xdr:row>59</xdr:row>
      <xdr:rowOff>101600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FBA4647-13DD-984A-662B-33884B3B3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69DF-62A8-3D4E-88ED-7D5A851620AF}">
  <dimension ref="A1:P60"/>
  <sheetViews>
    <sheetView showGridLines="0" tabSelected="1" zoomScale="83" zoomScaleNormal="83" workbookViewId="0">
      <selection activeCell="E3" sqref="E3"/>
    </sheetView>
  </sheetViews>
  <sheetFormatPr baseColWidth="10" defaultColWidth="11" defaultRowHeight="16" x14ac:dyDescent="0.2"/>
  <cols>
    <col min="2" max="2" width="23" bestFit="1" customWidth="1"/>
    <col min="3" max="3" width="17.1640625" style="2" customWidth="1"/>
    <col min="4" max="4" width="17.33203125" style="2" customWidth="1"/>
    <col min="6" max="6" width="22.6640625" bestFit="1" customWidth="1"/>
    <col min="7" max="8" width="15" style="3" customWidth="1"/>
    <col min="9" max="9" width="12.33203125" bestFit="1" customWidth="1"/>
    <col min="10" max="10" width="26.83203125" bestFit="1" customWidth="1"/>
    <col min="11" max="11" width="14.33203125" customWidth="1"/>
    <col min="12" max="12" width="12.83203125" customWidth="1"/>
    <col min="14" max="14" width="14.1640625" hidden="1" customWidth="1"/>
  </cols>
  <sheetData>
    <row r="1" spans="1:16" x14ac:dyDescent="0.2">
      <c r="A1" s="4"/>
      <c r="B1" s="5" t="s">
        <v>67</v>
      </c>
      <c r="C1" s="6"/>
      <c r="D1" s="6"/>
      <c r="E1" s="4"/>
      <c r="F1" s="4"/>
      <c r="G1" s="7"/>
      <c r="H1" s="7"/>
      <c r="I1" s="4"/>
      <c r="J1" s="4"/>
      <c r="K1" s="4"/>
      <c r="L1" s="4"/>
      <c r="M1" s="4"/>
      <c r="N1" s="4"/>
      <c r="O1" s="4"/>
    </row>
    <row r="2" spans="1:16" x14ac:dyDescent="0.2">
      <c r="A2" s="4"/>
      <c r="B2" s="4"/>
      <c r="C2" s="6"/>
      <c r="D2" s="6"/>
      <c r="E2" s="4"/>
      <c r="F2" s="4"/>
      <c r="G2" s="7"/>
      <c r="H2" s="7"/>
      <c r="I2" s="4"/>
      <c r="J2" s="4"/>
      <c r="K2" s="4"/>
      <c r="L2" s="4"/>
      <c r="M2" s="4"/>
      <c r="N2" s="4"/>
      <c r="O2" s="4"/>
    </row>
    <row r="3" spans="1:16" ht="22" x14ac:dyDescent="0.2">
      <c r="A3" s="4"/>
      <c r="B3" s="33" t="s">
        <v>0</v>
      </c>
      <c r="C3" s="34" t="s">
        <v>1</v>
      </c>
      <c r="D3" s="34" t="s">
        <v>2</v>
      </c>
      <c r="E3" s="35"/>
      <c r="F3" s="33" t="s">
        <v>3</v>
      </c>
      <c r="G3" s="36" t="s">
        <v>1</v>
      </c>
      <c r="H3" s="36" t="s">
        <v>2</v>
      </c>
      <c r="I3" s="35"/>
      <c r="J3" s="33" t="s">
        <v>4</v>
      </c>
      <c r="K3" s="33" t="s">
        <v>1</v>
      </c>
      <c r="L3" s="33" t="s">
        <v>2</v>
      </c>
      <c r="M3" s="4"/>
      <c r="N3" s="4"/>
      <c r="O3" s="4"/>
    </row>
    <row r="4" spans="1:16" x14ac:dyDescent="0.2">
      <c r="A4" s="4"/>
      <c r="B4" s="5" t="s">
        <v>5</v>
      </c>
      <c r="C4" s="8">
        <v>500000</v>
      </c>
      <c r="D4" s="8">
        <v>400000</v>
      </c>
      <c r="E4" s="4"/>
      <c r="F4" s="5" t="s">
        <v>6</v>
      </c>
      <c r="G4" s="7"/>
      <c r="H4" s="7"/>
      <c r="I4" s="4"/>
      <c r="J4" s="4"/>
      <c r="K4" s="7">
        <f>+C35-G35</f>
        <v>503900</v>
      </c>
      <c r="L4" s="7">
        <f>D35-H35</f>
        <v>215000</v>
      </c>
      <c r="M4" s="4"/>
      <c r="N4" s="4"/>
      <c r="O4" s="4"/>
    </row>
    <row r="5" spans="1:16" x14ac:dyDescent="0.2">
      <c r="A5" s="4"/>
      <c r="B5" s="4"/>
      <c r="C5" s="9"/>
      <c r="D5" s="9"/>
      <c r="E5" s="4"/>
      <c r="F5" s="4" t="s">
        <v>50</v>
      </c>
      <c r="G5" s="10">
        <v>8000</v>
      </c>
      <c r="H5" s="10">
        <v>2000</v>
      </c>
      <c r="I5" s="4"/>
      <c r="J5" s="4"/>
      <c r="K5" s="7"/>
      <c r="L5" s="7"/>
      <c r="M5" s="4"/>
      <c r="N5" s="4"/>
      <c r="O5" s="4"/>
    </row>
    <row r="6" spans="1:16" ht="19" x14ac:dyDescent="0.25">
      <c r="A6" s="4"/>
      <c r="B6" s="5" t="s">
        <v>7</v>
      </c>
      <c r="C6" s="9"/>
      <c r="D6" s="9"/>
      <c r="E6" s="4"/>
      <c r="F6" s="4" t="s">
        <v>51</v>
      </c>
      <c r="G6" s="10">
        <v>5000</v>
      </c>
      <c r="H6" s="10">
        <v>5000</v>
      </c>
      <c r="I6" s="4"/>
      <c r="J6" s="37" t="s">
        <v>8</v>
      </c>
      <c r="K6" s="38" t="s">
        <v>1</v>
      </c>
      <c r="L6" s="38" t="s">
        <v>2</v>
      </c>
      <c r="M6" s="4"/>
      <c r="N6" s="4"/>
      <c r="O6" s="4"/>
    </row>
    <row r="7" spans="1:16" x14ac:dyDescent="0.2">
      <c r="A7" s="4"/>
      <c r="B7" s="4" t="s">
        <v>9</v>
      </c>
      <c r="C7" s="8">
        <v>30000</v>
      </c>
      <c r="D7" s="8">
        <v>25000</v>
      </c>
      <c r="E7" s="4"/>
      <c r="F7" s="4" t="s">
        <v>52</v>
      </c>
      <c r="G7" s="10">
        <v>3000</v>
      </c>
      <c r="H7" s="10">
        <v>3000</v>
      </c>
      <c r="I7" s="4"/>
      <c r="J7" s="4"/>
      <c r="K7" s="11">
        <f>K4/C35</f>
        <v>0.55618101545253862</v>
      </c>
      <c r="L7" s="11">
        <f>L4/D35</f>
        <v>0.40262172284644193</v>
      </c>
      <c r="M7" s="4"/>
      <c r="N7" s="4"/>
      <c r="O7" s="4"/>
    </row>
    <row r="8" spans="1:16" x14ac:dyDescent="0.2">
      <c r="A8" s="4"/>
      <c r="B8" s="5" t="s">
        <v>10</v>
      </c>
      <c r="C8" s="8">
        <v>3000</v>
      </c>
      <c r="D8" s="8">
        <v>2000</v>
      </c>
      <c r="E8" s="4"/>
      <c r="F8" s="4" t="s">
        <v>53</v>
      </c>
      <c r="G8" s="10">
        <v>2500</v>
      </c>
      <c r="H8" s="10">
        <v>2500</v>
      </c>
      <c r="I8" s="4"/>
      <c r="J8" s="4"/>
      <c r="K8" s="4"/>
      <c r="L8" s="4"/>
      <c r="M8" s="4"/>
      <c r="N8" s="4"/>
      <c r="O8" s="4"/>
    </row>
    <row r="9" spans="1:16" x14ac:dyDescent="0.2">
      <c r="A9" s="4"/>
      <c r="B9" s="4" t="s">
        <v>11</v>
      </c>
      <c r="C9" s="8">
        <v>5000</v>
      </c>
      <c r="D9" s="8">
        <v>3500</v>
      </c>
      <c r="E9" s="4"/>
      <c r="F9" s="4" t="s">
        <v>54</v>
      </c>
      <c r="G9" s="10">
        <v>2500</v>
      </c>
      <c r="H9" s="10">
        <v>2500</v>
      </c>
      <c r="I9" s="4"/>
      <c r="J9" s="40" t="s">
        <v>48</v>
      </c>
      <c r="K9" s="39">
        <f>+H35/D35</f>
        <v>0.59737827715355807</v>
      </c>
      <c r="L9" s="12"/>
      <c r="M9" s="4"/>
      <c r="N9" s="4"/>
      <c r="O9" s="13"/>
    </row>
    <row r="10" spans="1:16" x14ac:dyDescent="0.2">
      <c r="A10" s="4"/>
      <c r="B10" s="4" t="s">
        <v>47</v>
      </c>
      <c r="C10" s="8">
        <v>19000</v>
      </c>
      <c r="D10" s="8">
        <v>9000</v>
      </c>
      <c r="E10" s="4"/>
      <c r="F10" s="4" t="s">
        <v>55</v>
      </c>
      <c r="G10" s="10">
        <v>2500</v>
      </c>
      <c r="H10" s="10">
        <v>2500</v>
      </c>
      <c r="I10" s="4"/>
      <c r="J10" s="4" t="s">
        <v>68</v>
      </c>
      <c r="K10" s="4"/>
      <c r="L10" s="4"/>
      <c r="M10" s="4"/>
      <c r="N10" s="4"/>
      <c r="O10" s="4"/>
    </row>
    <row r="11" spans="1:16" x14ac:dyDescent="0.2">
      <c r="A11" s="4"/>
      <c r="B11" s="29" t="s">
        <v>12</v>
      </c>
      <c r="C11" s="30">
        <f>SUM(C7:C10)</f>
        <v>57000</v>
      </c>
      <c r="D11" s="30">
        <f>SUM(D7:D10)</f>
        <v>39500</v>
      </c>
      <c r="E11" s="4"/>
      <c r="F11" s="29" t="s">
        <v>13</v>
      </c>
      <c r="G11" s="31">
        <f>SUM(G5:G10)</f>
        <v>23500</v>
      </c>
      <c r="H11" s="31">
        <f>SUM(H5:H10)</f>
        <v>17500</v>
      </c>
      <c r="I11" s="4"/>
      <c r="J11" s="4"/>
      <c r="K11" s="4"/>
      <c r="L11" s="4"/>
      <c r="M11" s="4"/>
      <c r="N11" s="4"/>
      <c r="O11" s="4"/>
    </row>
    <row r="12" spans="1:16" x14ac:dyDescent="0.2">
      <c r="A12" s="4"/>
      <c r="B12" s="4"/>
      <c r="C12" s="6"/>
      <c r="D12" s="6"/>
      <c r="E12" s="4"/>
      <c r="F12" s="4"/>
      <c r="G12" s="7"/>
      <c r="H12" s="7"/>
      <c r="I12" s="4"/>
      <c r="J12" s="4"/>
      <c r="K12" s="4"/>
      <c r="L12" s="4"/>
      <c r="M12" s="4"/>
      <c r="N12" s="4"/>
      <c r="O12" s="4"/>
      <c r="P12" s="1"/>
    </row>
    <row r="13" spans="1:16" x14ac:dyDescent="0.2">
      <c r="A13" s="4"/>
      <c r="B13" s="5" t="s">
        <v>14</v>
      </c>
      <c r="C13" s="6"/>
      <c r="D13" s="6"/>
      <c r="E13" s="4"/>
      <c r="F13" s="5" t="s">
        <v>49</v>
      </c>
      <c r="G13" s="7"/>
      <c r="H13" s="7"/>
      <c r="I13" s="4"/>
      <c r="J13" s="4"/>
      <c r="K13" s="4"/>
      <c r="L13" s="4"/>
      <c r="M13" s="4"/>
      <c r="N13" s="4"/>
      <c r="O13" s="4"/>
    </row>
    <row r="14" spans="1:16" x14ac:dyDescent="0.2">
      <c r="A14" s="4"/>
      <c r="B14" s="4" t="s">
        <v>15</v>
      </c>
      <c r="C14" s="8">
        <v>120000</v>
      </c>
      <c r="D14" s="8">
        <v>14000</v>
      </c>
      <c r="E14" s="4"/>
      <c r="F14" s="4" t="s">
        <v>16</v>
      </c>
      <c r="G14" s="14">
        <v>45000</v>
      </c>
      <c r="H14" s="14">
        <v>45000</v>
      </c>
      <c r="I14" s="4"/>
      <c r="J14" s="4"/>
      <c r="K14" s="4"/>
      <c r="L14" s="4"/>
      <c r="M14" s="4"/>
      <c r="N14" s="4"/>
      <c r="O14" s="4"/>
    </row>
    <row r="15" spans="1:16" x14ac:dyDescent="0.2">
      <c r="A15" s="4"/>
      <c r="B15" s="4" t="s">
        <v>17</v>
      </c>
      <c r="C15" s="8">
        <v>60000</v>
      </c>
      <c r="D15" s="8">
        <v>10000</v>
      </c>
      <c r="E15" s="4"/>
      <c r="F15" s="4" t="s">
        <v>18</v>
      </c>
      <c r="G15" s="14">
        <v>50000</v>
      </c>
      <c r="H15" s="14">
        <v>43000</v>
      </c>
      <c r="I15" s="4"/>
      <c r="J15" s="4"/>
      <c r="K15" s="4"/>
      <c r="L15" s="4"/>
      <c r="M15" s="4"/>
      <c r="N15" s="4"/>
      <c r="O15" s="4"/>
      <c r="P15" s="1"/>
    </row>
    <row r="16" spans="1:16" x14ac:dyDescent="0.2">
      <c r="A16" s="4"/>
      <c r="B16" s="4" t="s">
        <v>19</v>
      </c>
      <c r="C16" s="8">
        <v>25000</v>
      </c>
      <c r="D16" s="8">
        <v>20000</v>
      </c>
      <c r="E16" s="4"/>
      <c r="F16" s="29" t="s">
        <v>20</v>
      </c>
      <c r="G16" s="31">
        <f>SUM(G14:G15)</f>
        <v>95000</v>
      </c>
      <c r="H16" s="31">
        <f>SUM(H14:H15)</f>
        <v>88000</v>
      </c>
      <c r="I16" s="4"/>
      <c r="J16" s="4"/>
      <c r="K16" s="4"/>
      <c r="L16" s="4"/>
      <c r="M16" s="4"/>
      <c r="N16" s="4"/>
      <c r="O16" s="4"/>
    </row>
    <row r="17" spans="1:15" x14ac:dyDescent="0.2">
      <c r="A17" s="4"/>
      <c r="B17" s="4" t="s">
        <v>21</v>
      </c>
      <c r="C17" s="8">
        <v>0</v>
      </c>
      <c r="D17" s="8">
        <v>0</v>
      </c>
      <c r="E17" s="4"/>
      <c r="F17" s="4"/>
      <c r="G17" s="7"/>
      <c r="H17" s="7"/>
      <c r="I17" s="4"/>
      <c r="J17" s="4"/>
      <c r="K17" s="4"/>
      <c r="L17" s="4"/>
      <c r="M17" s="4"/>
      <c r="N17" s="4"/>
      <c r="O17" s="4"/>
    </row>
    <row r="18" spans="1:15" x14ac:dyDescent="0.2">
      <c r="A18" s="4"/>
      <c r="B18" s="4" t="s">
        <v>44</v>
      </c>
      <c r="C18" s="8">
        <v>8000</v>
      </c>
      <c r="D18" s="8">
        <v>5500</v>
      </c>
      <c r="E18" s="4"/>
      <c r="F18" s="5" t="s">
        <v>58</v>
      </c>
      <c r="G18" s="7"/>
      <c r="H18" s="7"/>
      <c r="I18" s="4"/>
      <c r="J18" s="4"/>
      <c r="K18" s="4"/>
      <c r="L18" s="4"/>
      <c r="M18" s="4"/>
      <c r="N18" s="4"/>
      <c r="O18" s="4"/>
    </row>
    <row r="19" spans="1:15" x14ac:dyDescent="0.2">
      <c r="A19" s="4"/>
      <c r="B19" s="4" t="s">
        <v>23</v>
      </c>
      <c r="C19" s="8">
        <v>20000</v>
      </c>
      <c r="D19" s="8">
        <v>10000</v>
      </c>
      <c r="E19" s="4"/>
      <c r="F19" s="4" t="s">
        <v>22</v>
      </c>
      <c r="G19" s="10">
        <v>25000</v>
      </c>
      <c r="H19" s="10">
        <v>35000</v>
      </c>
      <c r="I19" s="4"/>
      <c r="J19" s="4"/>
      <c r="K19" s="4"/>
      <c r="L19" s="4"/>
      <c r="M19" s="4"/>
      <c r="N19" s="4"/>
      <c r="O19" s="4"/>
    </row>
    <row r="20" spans="1:15" x14ac:dyDescent="0.2">
      <c r="A20" s="4"/>
      <c r="B20" s="4" t="s">
        <v>24</v>
      </c>
      <c r="C20" s="8">
        <v>25000</v>
      </c>
      <c r="D20" s="8">
        <v>10000</v>
      </c>
      <c r="E20" s="4"/>
      <c r="F20" s="4" t="s">
        <v>25</v>
      </c>
      <c r="G20" s="10">
        <v>10000</v>
      </c>
      <c r="H20" s="10">
        <v>8000</v>
      </c>
      <c r="I20" s="4"/>
      <c r="J20" s="4"/>
      <c r="K20" s="4"/>
      <c r="L20" s="4"/>
      <c r="M20" s="4"/>
      <c r="N20" s="4"/>
      <c r="O20" s="4"/>
    </row>
    <row r="21" spans="1:15" x14ac:dyDescent="0.2">
      <c r="A21" s="4"/>
      <c r="B21" s="32" t="s">
        <v>62</v>
      </c>
      <c r="C21" s="30">
        <f>SUM(C14:C20)</f>
        <v>258000</v>
      </c>
      <c r="D21" s="30">
        <f>SUM(D14:D20)</f>
        <v>69500</v>
      </c>
      <c r="E21" s="4"/>
      <c r="F21" s="4" t="s">
        <v>63</v>
      </c>
      <c r="G21" s="10">
        <v>35000</v>
      </c>
      <c r="H21" s="10">
        <v>30000</v>
      </c>
      <c r="I21" s="4"/>
      <c r="J21" s="41" t="s">
        <v>41</v>
      </c>
      <c r="K21" s="42"/>
      <c r="L21" s="42"/>
      <c r="M21" s="43"/>
      <c r="N21" s="4"/>
      <c r="O21" s="4"/>
    </row>
    <row r="22" spans="1:15" x14ac:dyDescent="0.2">
      <c r="A22" s="4"/>
      <c r="B22" s="5"/>
      <c r="C22" s="6"/>
      <c r="D22" s="6"/>
      <c r="E22" s="4"/>
      <c r="F22" s="4" t="s">
        <v>26</v>
      </c>
      <c r="G22" s="10">
        <v>5000</v>
      </c>
      <c r="H22" s="10">
        <v>5000</v>
      </c>
      <c r="I22" s="4"/>
      <c r="J22" s="44" t="s">
        <v>42</v>
      </c>
      <c r="K22" s="45"/>
      <c r="L22" s="45"/>
      <c r="M22" s="46"/>
      <c r="N22" s="4"/>
      <c r="O22" s="4"/>
    </row>
    <row r="23" spans="1:15" x14ac:dyDescent="0.2">
      <c r="A23" s="4"/>
      <c r="B23" s="5" t="s">
        <v>61</v>
      </c>
      <c r="C23" s="9">
        <v>0</v>
      </c>
      <c r="D23" s="9"/>
      <c r="E23" s="4"/>
      <c r="F23" s="4" t="s">
        <v>28</v>
      </c>
      <c r="G23" s="17">
        <v>5600</v>
      </c>
      <c r="H23" s="17">
        <v>4000</v>
      </c>
      <c r="I23" s="4"/>
      <c r="J23" s="44" t="s">
        <v>43</v>
      </c>
      <c r="K23" s="45"/>
      <c r="L23" s="45"/>
      <c r="M23" s="46"/>
      <c r="N23" s="4"/>
      <c r="O23" s="4"/>
    </row>
    <row r="24" spans="1:15" x14ac:dyDescent="0.2">
      <c r="A24" s="4"/>
      <c r="B24" s="5" t="s">
        <v>45</v>
      </c>
      <c r="C24" s="8">
        <v>80000</v>
      </c>
      <c r="D24" s="8">
        <v>20000</v>
      </c>
      <c r="E24" s="4"/>
      <c r="F24" s="4" t="s">
        <v>30</v>
      </c>
      <c r="G24" s="10">
        <v>30000</v>
      </c>
      <c r="H24" s="10">
        <v>29000</v>
      </c>
      <c r="I24" s="4"/>
      <c r="J24" s="44" t="s">
        <v>56</v>
      </c>
      <c r="K24" s="45"/>
      <c r="L24" s="45"/>
      <c r="M24" s="46"/>
      <c r="N24" s="4"/>
      <c r="O24" s="4"/>
    </row>
    <row r="25" spans="1:15" x14ac:dyDescent="0.2">
      <c r="A25" s="4"/>
      <c r="B25" s="5" t="s">
        <v>27</v>
      </c>
      <c r="C25" s="8">
        <v>5000</v>
      </c>
      <c r="D25" s="8">
        <v>3000</v>
      </c>
      <c r="E25" s="4"/>
      <c r="F25" s="4" t="s">
        <v>31</v>
      </c>
      <c r="G25" s="10">
        <v>15000</v>
      </c>
      <c r="H25" s="10">
        <v>18000</v>
      </c>
      <c r="I25" s="4"/>
      <c r="J25" s="47" t="s">
        <v>57</v>
      </c>
      <c r="K25" s="48"/>
      <c r="L25" s="48"/>
      <c r="M25" s="49"/>
      <c r="N25" s="4"/>
      <c r="O25" s="4"/>
    </row>
    <row r="26" spans="1:15" x14ac:dyDescent="0.2">
      <c r="A26" s="4"/>
      <c r="B26" s="5" t="s">
        <v>29</v>
      </c>
      <c r="C26" s="8">
        <v>6000</v>
      </c>
      <c r="D26" s="8">
        <v>2000</v>
      </c>
      <c r="E26" s="4"/>
      <c r="F26" s="4" t="s">
        <v>64</v>
      </c>
      <c r="G26" s="10">
        <v>35000</v>
      </c>
      <c r="H26" s="10">
        <v>30000</v>
      </c>
      <c r="I26" s="4"/>
      <c r="J26" s="4"/>
      <c r="K26" s="4"/>
      <c r="L26" s="4"/>
      <c r="M26" s="4"/>
      <c r="N26" s="4"/>
      <c r="O26" s="4"/>
    </row>
    <row r="27" spans="1:15" x14ac:dyDescent="0.2">
      <c r="A27" s="4"/>
      <c r="B27" s="32" t="s">
        <v>60</v>
      </c>
      <c r="C27" s="30">
        <f>+C24+C25+C26+C23</f>
        <v>91000</v>
      </c>
      <c r="D27" s="30">
        <f>+D24+D25+D26+D23</f>
        <v>25000</v>
      </c>
      <c r="E27" s="4"/>
      <c r="F27" s="4" t="s">
        <v>32</v>
      </c>
      <c r="G27" s="10">
        <v>20000</v>
      </c>
      <c r="H27" s="10">
        <v>13000</v>
      </c>
      <c r="I27" s="4"/>
      <c r="J27" s="50" t="s">
        <v>38</v>
      </c>
      <c r="K27" s="42"/>
      <c r="L27" s="42"/>
      <c r="M27" s="43"/>
      <c r="N27" s="15"/>
      <c r="O27" s="4"/>
    </row>
    <row r="28" spans="1:15" x14ac:dyDescent="0.2">
      <c r="A28" s="4"/>
      <c r="B28" s="4"/>
      <c r="C28" s="6"/>
      <c r="D28" s="6"/>
      <c r="E28" s="4"/>
      <c r="F28" s="4" t="s">
        <v>33</v>
      </c>
      <c r="G28" s="10">
        <v>50000</v>
      </c>
      <c r="H28" s="10">
        <v>0</v>
      </c>
      <c r="I28" s="4"/>
      <c r="J28" s="51" t="s">
        <v>69</v>
      </c>
      <c r="K28" s="45"/>
      <c r="L28" s="45"/>
      <c r="M28" s="46"/>
      <c r="N28" s="16"/>
      <c r="O28" s="4"/>
    </row>
    <row r="29" spans="1:15" x14ac:dyDescent="0.2">
      <c r="A29" s="4"/>
      <c r="B29" s="4"/>
      <c r="C29" s="6"/>
      <c r="D29" s="6"/>
      <c r="E29" s="4"/>
      <c r="F29" s="4" t="s">
        <v>34</v>
      </c>
      <c r="G29" s="10">
        <v>45000</v>
      </c>
      <c r="H29" s="10">
        <v>35000</v>
      </c>
      <c r="I29" s="4"/>
      <c r="J29" s="51" t="s">
        <v>65</v>
      </c>
      <c r="K29" s="45"/>
      <c r="L29" s="45"/>
      <c r="M29" s="46"/>
      <c r="N29" s="16"/>
      <c r="O29" s="4"/>
    </row>
    <row r="30" spans="1:15" x14ac:dyDescent="0.2">
      <c r="A30" s="4"/>
      <c r="B30" s="4"/>
      <c r="C30" s="6"/>
      <c r="D30" s="6"/>
      <c r="E30" s="4"/>
      <c r="F30" s="4" t="s">
        <v>35</v>
      </c>
      <c r="G30" s="10">
        <v>0</v>
      </c>
      <c r="H30" s="10">
        <v>0</v>
      </c>
      <c r="I30" s="4"/>
      <c r="J30" s="51" t="s">
        <v>66</v>
      </c>
      <c r="K30" s="45"/>
      <c r="L30" s="45"/>
      <c r="M30" s="46"/>
      <c r="N30" s="16"/>
      <c r="O30" s="4"/>
    </row>
    <row r="31" spans="1:15" x14ac:dyDescent="0.2">
      <c r="A31" s="4"/>
      <c r="B31" s="4"/>
      <c r="C31" s="6"/>
      <c r="D31" s="6"/>
      <c r="E31" s="4"/>
      <c r="F31" s="4" t="s">
        <v>36</v>
      </c>
      <c r="G31" s="10">
        <v>8000</v>
      </c>
      <c r="H31" s="10">
        <v>6500</v>
      </c>
      <c r="I31" s="19"/>
      <c r="J31" s="51" t="s">
        <v>39</v>
      </c>
      <c r="K31" s="45"/>
      <c r="L31" s="45"/>
      <c r="M31" s="46"/>
      <c r="N31" s="16"/>
      <c r="O31" s="4"/>
    </row>
    <row r="32" spans="1:15" x14ac:dyDescent="0.2">
      <c r="A32" s="4"/>
      <c r="B32" s="4"/>
      <c r="C32" s="20"/>
      <c r="D32" s="6"/>
      <c r="E32" s="4"/>
      <c r="F32" s="4"/>
      <c r="G32" s="10"/>
      <c r="H32" s="10">
        <v>0</v>
      </c>
      <c r="I32" s="4"/>
      <c r="J32" s="51" t="s">
        <v>40</v>
      </c>
      <c r="K32" s="45"/>
      <c r="L32" s="45"/>
      <c r="M32" s="46"/>
      <c r="N32" s="16"/>
      <c r="O32" s="4"/>
    </row>
    <row r="33" spans="1:15" x14ac:dyDescent="0.2">
      <c r="A33" s="4"/>
      <c r="B33" s="4"/>
      <c r="C33" s="6"/>
      <c r="D33" s="6"/>
      <c r="E33" s="4"/>
      <c r="F33" s="29" t="s">
        <v>59</v>
      </c>
      <c r="G33" s="31">
        <f>SUM(G19:G32)</f>
        <v>283600</v>
      </c>
      <c r="H33" s="31">
        <f>SUM(H19:H32)</f>
        <v>213500</v>
      </c>
      <c r="I33" s="4"/>
      <c r="J33" s="52"/>
      <c r="K33" s="48"/>
      <c r="L33" s="48"/>
      <c r="M33" s="49"/>
      <c r="N33" s="18"/>
      <c r="O33" s="4"/>
    </row>
    <row r="34" spans="1:15" x14ac:dyDescent="0.2">
      <c r="A34" s="4"/>
      <c r="B34" s="4"/>
      <c r="C34" s="6"/>
      <c r="D34" s="6"/>
      <c r="E34" s="4"/>
      <c r="F34" s="4"/>
      <c r="G34" s="7"/>
      <c r="H34" s="7"/>
      <c r="I34" s="4"/>
      <c r="J34" s="4"/>
      <c r="K34" s="4"/>
      <c r="L34" s="4"/>
      <c r="M34" s="4"/>
      <c r="N34" s="4"/>
      <c r="O34" s="4"/>
    </row>
    <row r="35" spans="1:15" ht="17" thickBot="1" x14ac:dyDescent="0.25">
      <c r="A35" s="4"/>
      <c r="B35" s="21" t="s">
        <v>46</v>
      </c>
      <c r="C35" s="22">
        <f>+C4+C11+C21+C27</f>
        <v>906000</v>
      </c>
      <c r="D35" s="22">
        <f>+D4+D11+D21+D27</f>
        <v>534000</v>
      </c>
      <c r="E35" s="4"/>
      <c r="F35" s="21" t="s">
        <v>37</v>
      </c>
      <c r="G35" s="23">
        <f>+G11+G16+G33</f>
        <v>402100</v>
      </c>
      <c r="H35" s="23">
        <f>+H11+H16+H33</f>
        <v>319000</v>
      </c>
      <c r="I35" s="4"/>
      <c r="J35" s="4"/>
      <c r="K35" s="4"/>
      <c r="L35" s="4"/>
      <c r="M35" s="4"/>
      <c r="N35" s="4"/>
      <c r="O35" s="4"/>
    </row>
    <row r="36" spans="1:15" ht="17" thickTop="1" x14ac:dyDescent="0.2">
      <c r="A36" s="4"/>
      <c r="B36" s="4"/>
      <c r="C36" s="6"/>
      <c r="D36" s="6"/>
      <c r="E36" s="4"/>
      <c r="F36" s="4"/>
      <c r="G36" s="7"/>
      <c r="H36" s="7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6"/>
      <c r="D37" s="6"/>
      <c r="E37" s="4"/>
      <c r="F37" s="5"/>
      <c r="G37" s="7"/>
      <c r="H37" s="7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6"/>
      <c r="D38" s="6"/>
      <c r="E38" s="4"/>
      <c r="F38" s="4"/>
      <c r="G38" s="7"/>
      <c r="H38" s="7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 t="str">
        <f>+B4</f>
        <v>Grants</v>
      </c>
      <c r="C39" s="6">
        <f>+D4</f>
        <v>400000</v>
      </c>
      <c r="D39" s="6"/>
      <c r="E39" s="4"/>
      <c r="F39" s="24"/>
      <c r="G39" s="7"/>
      <c r="H39" s="25" t="s">
        <v>13</v>
      </c>
      <c r="I39" s="26">
        <f>+H11</f>
        <v>17500</v>
      </c>
      <c r="J39" s="4"/>
      <c r="K39" s="4"/>
      <c r="L39" s="4"/>
      <c r="M39" s="4"/>
      <c r="N39" s="4"/>
      <c r="O39" s="4"/>
    </row>
    <row r="40" spans="1:15" x14ac:dyDescent="0.2">
      <c r="A40" s="4"/>
      <c r="B40" s="27" t="s">
        <v>12</v>
      </c>
      <c r="C40" s="6">
        <f>+D11</f>
        <v>39500</v>
      </c>
      <c r="D40" s="6"/>
      <c r="E40" s="4"/>
      <c r="F40" s="4"/>
      <c r="G40" s="7"/>
      <c r="H40" s="25" t="s">
        <v>20</v>
      </c>
      <c r="I40" s="26">
        <f>+H16</f>
        <v>88000</v>
      </c>
      <c r="J40" s="4"/>
      <c r="K40" s="4"/>
      <c r="L40" s="4"/>
      <c r="M40" s="4"/>
      <c r="N40" s="4"/>
      <c r="O40" s="4"/>
    </row>
    <row r="41" spans="1:15" x14ac:dyDescent="0.2">
      <c r="A41" s="4"/>
      <c r="B41" s="4" t="str">
        <f>+B21</f>
        <v>Total donations </v>
      </c>
      <c r="C41" s="6">
        <f>+D21</f>
        <v>69500</v>
      </c>
      <c r="D41" s="6"/>
      <c r="E41" s="4"/>
      <c r="F41" s="5"/>
      <c r="G41" s="7"/>
      <c r="H41" s="28" t="str">
        <f>+F33</f>
        <v>Total other expenses</v>
      </c>
      <c r="I41" s="26">
        <f>+H33</f>
        <v>213500</v>
      </c>
      <c r="J41" s="4"/>
      <c r="K41" s="4"/>
      <c r="L41" s="4"/>
      <c r="M41" s="4"/>
      <c r="N41" s="4"/>
      <c r="O41" s="4"/>
    </row>
    <row r="42" spans="1:15" x14ac:dyDescent="0.2">
      <c r="A42" s="4"/>
      <c r="B42" s="4" t="s">
        <v>60</v>
      </c>
      <c r="C42" s="6">
        <f>+D27</f>
        <v>25000</v>
      </c>
      <c r="D42" s="6"/>
      <c r="E42" s="4"/>
      <c r="F42" s="4"/>
      <c r="G42" s="7"/>
      <c r="H42" s="7"/>
      <c r="I42" s="4"/>
      <c r="J42" s="4"/>
      <c r="K42" s="4"/>
      <c r="L42" s="4"/>
      <c r="M42" s="4"/>
      <c r="N42" s="4"/>
      <c r="O42" s="4"/>
    </row>
    <row r="43" spans="1:15" x14ac:dyDescent="0.2">
      <c r="A43" s="4"/>
      <c r="B43" s="4"/>
      <c r="C43" s="6"/>
      <c r="D43" s="6"/>
      <c r="E43" s="4"/>
      <c r="F43" s="4"/>
      <c r="G43" s="7"/>
      <c r="H43" s="7"/>
      <c r="I43" s="4"/>
      <c r="J43" s="4"/>
      <c r="K43" s="4"/>
      <c r="L43" s="4"/>
      <c r="M43" s="4"/>
      <c r="N43" s="4"/>
      <c r="O43" s="4"/>
    </row>
    <row r="44" spans="1:15" x14ac:dyDescent="0.2">
      <c r="A44" s="4"/>
      <c r="B44" s="4"/>
      <c r="C44" s="6"/>
      <c r="D44" s="6"/>
      <c r="E44" s="4"/>
      <c r="F44" s="4"/>
      <c r="G44" s="7"/>
      <c r="H44" s="7"/>
      <c r="I44" s="4"/>
      <c r="J44" s="4"/>
      <c r="K44" s="4"/>
      <c r="L44" s="4"/>
      <c r="M44" s="4"/>
      <c r="N44" s="4"/>
      <c r="O44" s="4"/>
    </row>
    <row r="45" spans="1:15" x14ac:dyDescent="0.2">
      <c r="A45" s="4"/>
      <c r="B45" s="4"/>
      <c r="C45" s="6"/>
      <c r="D45" s="6"/>
      <c r="E45" s="4"/>
      <c r="F45" s="4"/>
      <c r="G45" s="7"/>
      <c r="H45" s="7"/>
      <c r="I45" s="4"/>
      <c r="J45" s="4"/>
      <c r="K45" s="4"/>
      <c r="L45" s="4"/>
      <c r="M45" s="4"/>
      <c r="N45" s="4"/>
      <c r="O45" s="4"/>
    </row>
    <row r="46" spans="1:15" x14ac:dyDescent="0.2">
      <c r="A46" s="4"/>
      <c r="B46" s="4"/>
      <c r="C46" s="6"/>
      <c r="D46" s="6"/>
      <c r="E46" s="4"/>
      <c r="F46" s="4"/>
      <c r="G46" s="7"/>
      <c r="H46" s="7"/>
      <c r="I46" s="4"/>
      <c r="J46" s="4"/>
      <c r="K46" s="4"/>
      <c r="L46" s="4"/>
      <c r="M46" s="4"/>
      <c r="N46" s="4"/>
      <c r="O46" s="4"/>
    </row>
    <row r="47" spans="1:15" x14ac:dyDescent="0.2">
      <c r="A47" s="4"/>
      <c r="B47" s="4"/>
      <c r="C47" s="6"/>
      <c r="D47" s="6"/>
      <c r="E47" s="4"/>
      <c r="F47" s="4"/>
      <c r="G47" s="7"/>
      <c r="H47" s="7"/>
      <c r="I47" s="4"/>
      <c r="J47" s="4"/>
      <c r="K47" s="4"/>
      <c r="L47" s="4"/>
      <c r="M47" s="4"/>
      <c r="N47" s="4"/>
      <c r="O47" s="4"/>
    </row>
    <row r="48" spans="1:15" x14ac:dyDescent="0.2">
      <c r="A48" s="4"/>
      <c r="B48" s="4"/>
      <c r="C48" s="6"/>
      <c r="D48" s="6"/>
      <c r="E48" s="4"/>
      <c r="F48" s="4"/>
      <c r="G48" s="7"/>
      <c r="H48" s="7"/>
      <c r="I48" s="4"/>
      <c r="J48" s="4"/>
      <c r="K48" s="4"/>
      <c r="L48" s="4"/>
      <c r="M48" s="4"/>
      <c r="N48" s="4"/>
      <c r="O48" s="4"/>
    </row>
    <row r="49" spans="1:15" x14ac:dyDescent="0.2">
      <c r="A49" s="4"/>
      <c r="B49" s="4"/>
      <c r="C49" s="6"/>
      <c r="D49" s="6"/>
      <c r="E49" s="4"/>
      <c r="F49" s="4"/>
      <c r="G49" s="7"/>
      <c r="H49" s="7"/>
      <c r="I49" s="4"/>
      <c r="J49" s="4"/>
      <c r="K49" s="4"/>
      <c r="L49" s="4"/>
      <c r="M49" s="4"/>
      <c r="N49" s="4"/>
      <c r="O49" s="4"/>
    </row>
    <row r="50" spans="1:15" x14ac:dyDescent="0.2">
      <c r="A50" s="4"/>
      <c r="B50" s="4"/>
      <c r="C50" s="6"/>
      <c r="D50" s="6"/>
      <c r="E50" s="4"/>
      <c r="F50" s="4"/>
      <c r="G50" s="7"/>
      <c r="H50" s="7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6"/>
      <c r="D51" s="6"/>
      <c r="E51" s="4"/>
      <c r="F51" s="4"/>
      <c r="G51" s="7"/>
      <c r="H51" s="7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6"/>
      <c r="D52" s="6"/>
      <c r="E52" s="4"/>
      <c r="F52" s="4"/>
      <c r="G52" s="7"/>
      <c r="H52" s="7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6"/>
      <c r="D53" s="6"/>
      <c r="E53" s="4"/>
      <c r="F53" s="4"/>
      <c r="G53" s="7"/>
      <c r="H53" s="7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6"/>
      <c r="D54" s="6"/>
      <c r="E54" s="4"/>
      <c r="F54" s="4"/>
      <c r="G54" s="7"/>
      <c r="H54" s="7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6"/>
      <c r="D55" s="6"/>
      <c r="E55" s="4"/>
      <c r="F55" s="4"/>
      <c r="G55" s="7"/>
      <c r="H55" s="7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6"/>
      <c r="D56" s="6"/>
      <c r="E56" s="4"/>
      <c r="F56" s="4"/>
      <c r="G56" s="7"/>
      <c r="H56" s="7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6"/>
      <c r="D57" s="6"/>
      <c r="E57" s="4"/>
      <c r="F57" s="4"/>
      <c r="G57" s="7"/>
      <c r="H57" s="7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6"/>
      <c r="D58" s="6"/>
      <c r="E58" s="4"/>
      <c r="F58" s="4"/>
      <c r="G58" s="7"/>
      <c r="H58" s="7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6"/>
      <c r="D59" s="6"/>
      <c r="E59" s="4"/>
      <c r="F59" s="4"/>
      <c r="G59" s="7"/>
      <c r="H59" s="7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6"/>
      <c r="D60" s="6"/>
      <c r="E60" s="4"/>
      <c r="F60" s="4"/>
      <c r="G60" s="7"/>
      <c r="H60" s="7"/>
      <c r="I60" s="4"/>
      <c r="J60" s="4"/>
      <c r="K60" s="4"/>
      <c r="L60" s="4"/>
      <c r="M60" s="4"/>
      <c r="N60" s="4"/>
      <c r="O60" s="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 editor</dc:creator>
  <cp:lastModifiedBy>Dr. HA Thuynsma</cp:lastModifiedBy>
  <dcterms:created xsi:type="dcterms:W3CDTF">2023-01-28T00:00:02Z</dcterms:created>
  <dcterms:modified xsi:type="dcterms:W3CDTF">2024-01-08T11:24:58Z</dcterms:modified>
</cp:coreProperties>
</file>