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9921AA5D-C3F6-6B4D-B0D9-08E7CA361539}" xr6:coauthVersionLast="47" xr6:coauthVersionMax="47" xr10:uidLastSave="{00000000-0000-0000-0000-000000000000}"/>
  <bookViews>
    <workbookView xWindow="4440" yWindow="760" windowWidth="24240" windowHeight="13140" xr2:uid="{02D5B2F5-942A-4846-89D0-9EF1E9BDC9AC}"/>
  </bookViews>
  <sheets>
    <sheet name="Summary Budg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5" i="1" s="1"/>
  <c r="E13" i="1"/>
  <c r="E15" i="1" s="1"/>
  <c r="H8" i="1"/>
  <c r="G9" i="1"/>
  <c r="I9" i="1" s="1"/>
  <c r="H9" i="1"/>
  <c r="J9" i="1" s="1"/>
  <c r="G10" i="1"/>
  <c r="I10" i="1" s="1"/>
  <c r="H10" i="1"/>
  <c r="J10" i="1" s="1"/>
  <c r="G11" i="1"/>
  <c r="I11" i="1" s="1"/>
  <c r="H11" i="1"/>
  <c r="J11" i="1" s="1"/>
  <c r="G12" i="1"/>
  <c r="I12" i="1" s="1"/>
  <c r="H12" i="1"/>
  <c r="J12" i="1" s="1"/>
  <c r="G8" i="1"/>
  <c r="H13" i="1" l="1"/>
  <c r="H14" i="1" s="1"/>
  <c r="H15" i="1" s="1"/>
  <c r="G13" i="1"/>
  <c r="G15" i="1" s="1"/>
  <c r="K10" i="1"/>
  <c r="E21" i="1" s="1"/>
  <c r="H23" i="1"/>
  <c r="I23" i="1"/>
  <c r="K9" i="1"/>
  <c r="E20" i="1" s="1"/>
  <c r="H22" i="1"/>
  <c r="K12" i="1"/>
  <c r="H21" i="1"/>
  <c r="I21" i="1"/>
  <c r="I22" i="1"/>
  <c r="J8" i="1"/>
  <c r="I19" i="1" s="1"/>
  <c r="K11" i="1"/>
  <c r="E22" i="1" s="1"/>
  <c r="H20" i="1"/>
  <c r="I20" i="1"/>
  <c r="I8" i="1"/>
  <c r="I13" i="1" s="1"/>
  <c r="I15" i="1" s="1"/>
  <c r="E23" i="1" l="1"/>
  <c r="K13" i="1"/>
  <c r="J13" i="1"/>
  <c r="J14" i="1" s="1"/>
  <c r="J15" i="1" s="1"/>
  <c r="H19" i="1"/>
  <c r="K8" i="1"/>
  <c r="E19" i="1" s="1"/>
</calcChain>
</file>

<file path=xl/sharedStrings.xml><?xml version="1.0" encoding="utf-8"?>
<sst xmlns="http://schemas.openxmlformats.org/spreadsheetml/2006/main" count="34" uniqueCount="18">
  <si>
    <t>SUMMARY BUDGET Worksheet</t>
  </si>
  <si>
    <t>PERSONNEL</t>
  </si>
  <si>
    <t>PROGRAMMES</t>
  </si>
  <si>
    <t>TRAVEL</t>
  </si>
  <si>
    <t>EQUIPMENT &amp; STATIONERY</t>
  </si>
  <si>
    <t>OPERATIONS</t>
  </si>
  <si>
    <t>20xx</t>
  </si>
  <si>
    <t>DONOR</t>
  </si>
  <si>
    <t>TOTALS</t>
  </si>
  <si>
    <t>Subtotals:</t>
  </si>
  <si>
    <t>XX Contribution</t>
  </si>
  <si>
    <t>Donor</t>
  </si>
  <si>
    <t>XXX Contribution</t>
  </si>
  <si>
    <t>Anticipated Inflationary  increase (CPI):</t>
  </si>
  <si>
    <t>Subtotal</t>
  </si>
  <si>
    <t>Administrative levy if applicable</t>
  </si>
  <si>
    <t xml:space="preserve">Overall Total </t>
  </si>
  <si>
    <r>
      <t xml:space="preserve"> ONLY edit  the </t>
    </r>
    <r>
      <rPr>
        <b/>
        <sz val="14"/>
        <color theme="0" tint="-0.499984740745262"/>
        <rFont val="Calibri (Body)"/>
      </rPr>
      <t>greyed-out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</si>
</sst>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0" tint="-0.49998474074526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3"/>
    </xf>
    <xf numFmtId="0" fontId="2" fillId="0" borderId="0" xfId="0" applyFont="1" applyAlignment="1">
      <alignment horizontal="left" indent="6"/>
    </xf>
    <xf numFmtId="43" fontId="5" fillId="0" borderId="0" xfId="0" applyNumberFormat="1" applyFont="1"/>
    <xf numFmtId="43" fontId="5" fillId="0" borderId="0" xfId="0" applyNumberFormat="1" applyFont="1" applyAlignment="1">
      <alignment horizontal="left"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7" fillId="3" borderId="0" xfId="0" applyFont="1" applyFill="1" applyAlignment="1">
      <alignment horizontal="center"/>
    </xf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9" fontId="8" fillId="0" borderId="0" xfId="0" applyNumberFormat="1" applyFont="1" applyAlignment="1">
      <alignment horizontal="center" vertical="center"/>
    </xf>
    <xf numFmtId="43" fontId="9" fillId="0" borderId="0" xfId="0" applyNumberFormat="1" applyFont="1"/>
    <xf numFmtId="43" fontId="8" fillId="0" borderId="4" xfId="1" applyFont="1" applyFill="1" applyBorder="1"/>
    <xf numFmtId="43" fontId="0" fillId="0" borderId="4" xfId="1" applyFont="1" applyFill="1" applyBorder="1"/>
    <xf numFmtId="43" fontId="8" fillId="0" borderId="0" xfId="1" applyFont="1" applyFill="1" applyBorder="1"/>
    <xf numFmtId="43" fontId="0" fillId="0" borderId="0" xfId="1" applyFont="1" applyFill="1" applyBorder="1"/>
    <xf numFmtId="43" fontId="2" fillId="0" borderId="0" xfId="1" applyFont="1" applyFill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/>
    <xf numFmtId="43" fontId="0" fillId="0" borderId="5" xfId="0" applyNumberFormat="1" applyBorder="1"/>
    <xf numFmtId="43" fontId="9" fillId="0" borderId="5" xfId="0" applyNumberFormat="1" applyFont="1" applyBorder="1"/>
    <xf numFmtId="0" fontId="10" fillId="0" borderId="4" xfId="0" applyFont="1" applyBorder="1" applyAlignment="1">
      <alignment horizontal="center"/>
    </xf>
    <xf numFmtId="43" fontId="0" fillId="0" borderId="6" xfId="0" applyNumberFormat="1" applyBorder="1"/>
    <xf numFmtId="43" fontId="2" fillId="0" borderId="4" xfId="1" applyFont="1" applyFill="1" applyBorder="1"/>
    <xf numFmtId="43" fontId="8" fillId="0" borderId="0" xfId="1" applyFont="1" applyFill="1" applyBorder="1" applyAlignment="1">
      <alignment horizontal="center" vertical="center"/>
    </xf>
    <xf numFmtId="43" fontId="1" fillId="0" borderId="4" xfId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002060"/>
                </a:solidFill>
              </a:rPr>
              <a:t>BUDGET</a:t>
            </a:r>
            <a:r>
              <a:rPr lang="en-GB" baseline="0">
                <a:solidFill>
                  <a:srgbClr val="002060"/>
                </a:solidFill>
              </a:rPr>
              <a:t> PROPORTIONS</a:t>
            </a:r>
            <a:endParaRPr lang="en-GB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5E5-E840-85F8-1606190FAF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5E5-E840-85F8-1606190FAF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5E5-E840-85F8-1606190FAF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F5E5-E840-85F8-1606190FAF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5E5-E840-85F8-1606190FAF1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5E5-E840-85F8-1606190FAF1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5E5-E840-85F8-1606190FAF1F}"/>
                </c:ext>
              </c:extLst>
            </c:dLbl>
            <c:dLbl>
              <c:idx val="2"/>
              <c:layout>
                <c:manualLayout>
                  <c:x val="-1.2345679012345701E-2"/>
                  <c:y val="5.92592592592592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E5-E840-85F8-1606190FAF1F}"/>
                </c:ext>
              </c:extLst>
            </c:dLbl>
            <c:dLbl>
              <c:idx val="3"/>
              <c:layout>
                <c:manualLayout>
                  <c:x val="-2.2222222222222223E-2"/>
                  <c:y val="-9.38271604938272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E5-E840-85F8-1606190FAF1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5E5-E840-85F8-1606190FAF1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Budget '!$D$19:$D$23</c:f>
              <c:strCache>
                <c:ptCount val="5"/>
                <c:pt idx="0">
                  <c:v>PERSONNEL</c:v>
                </c:pt>
                <c:pt idx="1">
                  <c:v>PROGRAMMES</c:v>
                </c:pt>
                <c:pt idx="2">
                  <c:v>TRAVEL</c:v>
                </c:pt>
                <c:pt idx="3">
                  <c:v>EQUIPMENT &amp; STATIONERY</c:v>
                </c:pt>
                <c:pt idx="4">
                  <c:v>OPERATIONS</c:v>
                </c:pt>
              </c:strCache>
            </c:strRef>
          </c:cat>
          <c:val>
            <c:numRef>
              <c:f>'Summary Budget '!$E$19:$E$23</c:f>
              <c:numCache>
                <c:formatCode>_(* #,##0.00_);_(* \(#,##0.00\);_(* "-"??_);_(@_)</c:formatCode>
                <c:ptCount val="5"/>
                <c:pt idx="0">
                  <c:v>2917600</c:v>
                </c:pt>
                <c:pt idx="1">
                  <c:v>2804200</c:v>
                </c:pt>
                <c:pt idx="2">
                  <c:v>560840</c:v>
                </c:pt>
                <c:pt idx="3">
                  <c:v>512768</c:v>
                </c:pt>
                <c:pt idx="4">
                  <c:v>1922880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5-E840-85F8-1606190FAF1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DONOR Funds  vs XX Contribution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6185476815398"/>
          <c:y val="0.16206228607388989"/>
          <c:w val="0.83630128861011022"/>
          <c:h val="0.4933382450000766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'Summary Budget '!$H$18</c:f>
              <c:strCache>
                <c:ptCount val="1"/>
                <c:pt idx="0">
                  <c:v>XX Contribution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'Summary Budget '!$G$19:$G$23</c:f>
              <c:strCache>
                <c:ptCount val="5"/>
                <c:pt idx="0">
                  <c:v>PERSONNEL</c:v>
                </c:pt>
                <c:pt idx="1">
                  <c:v>PROGRAMMES</c:v>
                </c:pt>
                <c:pt idx="2">
                  <c:v>TRAVEL</c:v>
                </c:pt>
                <c:pt idx="3">
                  <c:v>EQUIPMENT &amp; STATIONERY</c:v>
                </c:pt>
                <c:pt idx="4">
                  <c:v>OPERATIONS</c:v>
                </c:pt>
              </c:strCache>
            </c:strRef>
          </c:cat>
          <c:val>
            <c:numRef>
              <c:f>'Summary Budget '!$H$19:$H$23</c:f>
              <c:numCache>
                <c:formatCode>_(* #,##0.00_);_(* \(#,##0.00\);_(* "-"??_);_(@_)</c:formatCode>
                <c:ptCount val="5"/>
                <c:pt idx="0">
                  <c:v>320480</c:v>
                </c:pt>
                <c:pt idx="1">
                  <c:v>240360</c:v>
                </c:pt>
                <c:pt idx="2">
                  <c:v>80120</c:v>
                </c:pt>
                <c:pt idx="3">
                  <c:v>192288</c:v>
                </c:pt>
                <c:pt idx="4">
                  <c:v>320480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3-E34C-97FA-AB3D4E497BF2}"/>
            </c:ext>
          </c:extLst>
        </c:ser>
        <c:ser>
          <c:idx val="1"/>
          <c:order val="1"/>
          <c:tx>
            <c:strRef>
              <c:f>'Summary Budget '!$I$18</c:f>
              <c:strCache>
                <c:ptCount val="1"/>
                <c:pt idx="0">
                  <c:v>Donor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'Summary Budget '!$G$19:$G$23</c:f>
              <c:strCache>
                <c:ptCount val="5"/>
                <c:pt idx="0">
                  <c:v>PERSONNEL</c:v>
                </c:pt>
                <c:pt idx="1">
                  <c:v>PROGRAMMES</c:v>
                </c:pt>
                <c:pt idx="2">
                  <c:v>TRAVEL</c:v>
                </c:pt>
                <c:pt idx="3">
                  <c:v>EQUIPMENT &amp; STATIONERY</c:v>
                </c:pt>
                <c:pt idx="4">
                  <c:v>OPERATIONS</c:v>
                </c:pt>
              </c:strCache>
            </c:strRef>
          </c:cat>
          <c:val>
            <c:numRef>
              <c:f>'Summary Budget '!$I$19:$I$23</c:f>
              <c:numCache>
                <c:formatCode>_(* #,##0.00_);_(* \(#,##0.00\);_(* "-"??_);_(@_)</c:formatCode>
                <c:ptCount val="5"/>
                <c:pt idx="0">
                  <c:v>2597120</c:v>
                </c:pt>
                <c:pt idx="1">
                  <c:v>2563840</c:v>
                </c:pt>
                <c:pt idx="2">
                  <c:v>480720</c:v>
                </c:pt>
                <c:pt idx="3">
                  <c:v>320480</c:v>
                </c:pt>
                <c:pt idx="4">
                  <c:v>1602400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53-E34C-97FA-AB3D4E497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944511"/>
        <c:axId val="99686911"/>
        <c:axId val="0"/>
      </c:bar3DChart>
      <c:catAx>
        <c:axId val="7494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686911"/>
        <c:crossesAt val="1000"/>
        <c:auto val="1"/>
        <c:lblAlgn val="ctr"/>
        <c:lblOffset val="100"/>
        <c:noMultiLvlLbl val="0"/>
      </c:catAx>
      <c:valAx>
        <c:axId val="99686911"/>
        <c:scaling>
          <c:orientation val="minMax"/>
          <c:max val="10000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44511"/>
        <c:crosses val="autoZero"/>
        <c:crossBetween val="between"/>
        <c:majorUnit val="400000"/>
        <c:minorUnit val="1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51909189317435"/>
          <c:y val="0.78175991158999858"/>
          <c:w val="0.24523045899750337"/>
          <c:h val="6.5770901444337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15</xdr:row>
      <xdr:rowOff>120650</xdr:rowOff>
    </xdr:from>
    <xdr:to>
      <xdr:col>5</xdr:col>
      <xdr:colOff>152400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3CCE99-576E-1195-0736-1068DECA7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241300</xdr:colOff>
      <xdr:row>15</xdr:row>
      <xdr:rowOff>120650</xdr:rowOff>
    </xdr:from>
    <xdr:to>
      <xdr:col>11</xdr:col>
      <xdr:colOff>50800</xdr:colOff>
      <xdr:row>31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256832-EF3E-ACB2-0712-662AFEAAF9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B007-0614-944B-AE11-FF27DFAC2B21}">
  <dimension ref="B1:O29"/>
  <sheetViews>
    <sheetView showGridLines="0" tabSelected="1" workbookViewId="0">
      <selection activeCell="E1" sqref="E1"/>
    </sheetView>
  </sheetViews>
  <sheetFormatPr baseColWidth="10" defaultColWidth="11" defaultRowHeight="16" x14ac:dyDescent="0.2"/>
  <cols>
    <col min="2" max="2" width="6" customWidth="1"/>
    <col min="3" max="3" width="25.6640625" customWidth="1"/>
    <col min="4" max="4" width="16.5" customWidth="1"/>
    <col min="5" max="5" width="19.33203125" customWidth="1"/>
    <col min="6" max="6" width="13.1640625" customWidth="1"/>
    <col min="7" max="7" width="15.1640625" bestFit="1" customWidth="1"/>
    <col min="8" max="8" width="13" customWidth="1"/>
    <col min="9" max="9" width="15.1640625" bestFit="1" customWidth="1"/>
    <col min="10" max="10" width="14" customWidth="1"/>
    <col min="11" max="11" width="14" bestFit="1" customWidth="1"/>
    <col min="12" max="12" width="13" bestFit="1" customWidth="1"/>
    <col min="13" max="13" width="15.83203125" customWidth="1"/>
    <col min="14" max="16" width="13" bestFit="1" customWidth="1"/>
    <col min="19" max="19" width="13" bestFit="1" customWidth="1"/>
  </cols>
  <sheetData>
    <row r="1" spans="2:15" ht="19" x14ac:dyDescent="0.25">
      <c r="E1" s="9" t="s">
        <v>0</v>
      </c>
    </row>
    <row r="2" spans="2:15" x14ac:dyDescent="0.2">
      <c r="E2" s="1"/>
    </row>
    <row r="3" spans="2:15" ht="19" x14ac:dyDescent="0.25">
      <c r="B3" s="34" t="s">
        <v>17</v>
      </c>
      <c r="C3" s="35"/>
      <c r="D3" s="36"/>
    </row>
    <row r="4" spans="2:15" ht="19" x14ac:dyDescent="0.25">
      <c r="B4" s="10"/>
      <c r="C4" s="10"/>
      <c r="D4" s="10"/>
    </row>
    <row r="5" spans="2:15" x14ac:dyDescent="0.2">
      <c r="C5" s="38" t="s">
        <v>13</v>
      </c>
      <c r="D5" s="38"/>
      <c r="G5" s="39">
        <v>0.06</v>
      </c>
      <c r="H5" s="40"/>
      <c r="I5" s="39">
        <v>0.08</v>
      </c>
      <c r="J5" s="40"/>
    </row>
    <row r="6" spans="2:15" x14ac:dyDescent="0.2">
      <c r="E6" s="37" t="s">
        <v>6</v>
      </c>
      <c r="F6" s="37"/>
      <c r="G6" s="37" t="s">
        <v>6</v>
      </c>
      <c r="H6" s="37"/>
      <c r="I6" s="37" t="s">
        <v>6</v>
      </c>
      <c r="J6" s="37"/>
      <c r="K6" s="33" t="s">
        <v>16</v>
      </c>
      <c r="L6" s="8"/>
      <c r="M6" s="8"/>
      <c r="N6" s="8"/>
      <c r="O6" s="8"/>
    </row>
    <row r="7" spans="2:15" ht="20" x14ac:dyDescent="0.35">
      <c r="B7" s="23" t="s">
        <v>9</v>
      </c>
      <c r="E7" s="21" t="s">
        <v>12</v>
      </c>
      <c r="F7" s="26" t="s">
        <v>7</v>
      </c>
      <c r="G7" s="22" t="s">
        <v>12</v>
      </c>
      <c r="H7" s="26" t="s">
        <v>7</v>
      </c>
      <c r="I7" s="22" t="s">
        <v>12</v>
      </c>
      <c r="J7" s="26" t="s">
        <v>7</v>
      </c>
      <c r="K7" s="33"/>
      <c r="L7" s="8"/>
      <c r="M7" s="8"/>
      <c r="N7" s="8"/>
      <c r="O7" s="8"/>
    </row>
    <row r="8" spans="2:15" x14ac:dyDescent="0.2">
      <c r="B8" s="2" t="s">
        <v>1</v>
      </c>
      <c r="C8" s="2"/>
      <c r="E8" s="18">
        <v>100000</v>
      </c>
      <c r="F8" s="16">
        <v>800000</v>
      </c>
      <c r="G8" s="19">
        <f>(E8*6/100)+E8</f>
        <v>106000</v>
      </c>
      <c r="H8" s="17">
        <f>(F8*8/100)+F8</f>
        <v>864000</v>
      </c>
      <c r="I8" s="19">
        <f>(G8*8/100)+G8</f>
        <v>114480</v>
      </c>
      <c r="J8" s="17">
        <f>(H8*8/100)+H8</f>
        <v>933120</v>
      </c>
      <c r="K8" s="15">
        <f>SUM(E8:J8)</f>
        <v>2917600</v>
      </c>
      <c r="L8" s="8"/>
      <c r="M8" s="8"/>
      <c r="N8" s="8"/>
      <c r="O8" s="8"/>
    </row>
    <row r="9" spans="2:15" x14ac:dyDescent="0.2">
      <c r="B9" s="2" t="s">
        <v>2</v>
      </c>
      <c r="C9" s="2"/>
      <c r="E9" s="18">
        <v>75000</v>
      </c>
      <c r="F9" s="16">
        <v>800000</v>
      </c>
      <c r="G9" s="19">
        <f t="shared" ref="G9:G12" si="0">(E9*6/100)+E9</f>
        <v>79500</v>
      </c>
      <c r="H9" s="17">
        <f t="shared" ref="H9:H12" si="1">(F9*6/100)+F9</f>
        <v>848000</v>
      </c>
      <c r="I9" s="19">
        <f t="shared" ref="I9:I12" si="2">(G9*8/100)+G9</f>
        <v>85860</v>
      </c>
      <c r="J9" s="17">
        <f t="shared" ref="J9:J12" si="3">(H9*8/100)+H9</f>
        <v>915840</v>
      </c>
      <c r="K9" s="15">
        <f t="shared" ref="K9:K12" si="4">SUM(E9:J9)</f>
        <v>2804200</v>
      </c>
      <c r="L9" s="8"/>
      <c r="M9" s="8"/>
      <c r="N9" s="8"/>
      <c r="O9" s="8"/>
    </row>
    <row r="10" spans="2:15" x14ac:dyDescent="0.2">
      <c r="B10" s="2" t="s">
        <v>3</v>
      </c>
      <c r="C10" s="2"/>
      <c r="E10" s="18">
        <v>25000</v>
      </c>
      <c r="F10" s="16">
        <v>150000</v>
      </c>
      <c r="G10" s="19">
        <f t="shared" si="0"/>
        <v>26500</v>
      </c>
      <c r="H10" s="17">
        <f>(F10*6/100)+F10</f>
        <v>159000</v>
      </c>
      <c r="I10" s="19">
        <f t="shared" si="2"/>
        <v>28620</v>
      </c>
      <c r="J10" s="17">
        <f t="shared" si="3"/>
        <v>171720</v>
      </c>
      <c r="K10" s="15">
        <f t="shared" si="4"/>
        <v>560840</v>
      </c>
      <c r="L10" s="8"/>
      <c r="M10" s="8"/>
      <c r="N10" s="8"/>
      <c r="O10" s="8"/>
    </row>
    <row r="11" spans="2:15" x14ac:dyDescent="0.2">
      <c r="B11" s="2" t="s">
        <v>4</v>
      </c>
      <c r="C11" s="2"/>
      <c r="E11" s="18">
        <v>60000</v>
      </c>
      <c r="F11" s="16">
        <v>100000</v>
      </c>
      <c r="G11" s="19">
        <f t="shared" si="0"/>
        <v>63600</v>
      </c>
      <c r="H11" s="17">
        <f>(F11*6/100)+F11</f>
        <v>106000</v>
      </c>
      <c r="I11" s="19">
        <f t="shared" si="2"/>
        <v>68688</v>
      </c>
      <c r="J11" s="17">
        <f t="shared" si="3"/>
        <v>114480</v>
      </c>
      <c r="K11" s="15">
        <f t="shared" si="4"/>
        <v>512768</v>
      </c>
      <c r="L11" s="8"/>
      <c r="M11" s="8"/>
      <c r="N11" s="8"/>
      <c r="O11" s="8"/>
    </row>
    <row r="12" spans="2:15" x14ac:dyDescent="0.2">
      <c r="B12" s="2" t="s">
        <v>5</v>
      </c>
      <c r="C12" s="2"/>
      <c r="E12" s="18">
        <v>100000</v>
      </c>
      <c r="F12" s="16">
        <v>500000</v>
      </c>
      <c r="G12" s="19">
        <f t="shared" si="0"/>
        <v>106000</v>
      </c>
      <c r="H12" s="17">
        <f t="shared" si="1"/>
        <v>530000</v>
      </c>
      <c r="I12" s="19">
        <f t="shared" si="2"/>
        <v>114480</v>
      </c>
      <c r="J12" s="17">
        <f t="shared" si="3"/>
        <v>572400</v>
      </c>
      <c r="K12" s="15">
        <f t="shared" si="4"/>
        <v>1922880</v>
      </c>
      <c r="L12" s="8"/>
      <c r="M12" s="8"/>
      <c r="N12" s="8"/>
      <c r="O12" s="8"/>
    </row>
    <row r="13" spans="2:15" ht="17" thickBot="1" x14ac:dyDescent="0.25">
      <c r="D13" s="12" t="s">
        <v>14</v>
      </c>
      <c r="E13" s="24">
        <f t="shared" ref="E13:K13" si="5">SUM(E8:E12)</f>
        <v>360000</v>
      </c>
      <c r="F13" s="27">
        <f t="shared" si="5"/>
        <v>2350000</v>
      </c>
      <c r="G13" s="24">
        <f t="shared" si="5"/>
        <v>381600</v>
      </c>
      <c r="H13" s="27">
        <f t="shared" si="5"/>
        <v>2507000</v>
      </c>
      <c r="I13" s="24">
        <f t="shared" si="5"/>
        <v>412128</v>
      </c>
      <c r="J13" s="27">
        <f t="shared" si="5"/>
        <v>2707560</v>
      </c>
      <c r="K13" s="25">
        <f t="shared" si="5"/>
        <v>8718288</v>
      </c>
      <c r="L13" s="8"/>
      <c r="M13" s="8"/>
      <c r="N13" s="8"/>
      <c r="O13" s="8"/>
    </row>
    <row r="14" spans="2:15" ht="35" thickTop="1" x14ac:dyDescent="0.2">
      <c r="B14" s="2"/>
      <c r="C14" s="13" t="s">
        <v>15</v>
      </c>
      <c r="D14" s="14">
        <v>0.1</v>
      </c>
      <c r="E14" s="29"/>
      <c r="F14" s="30">
        <f>F13*$D$14</f>
        <v>235000</v>
      </c>
      <c r="G14" s="31"/>
      <c r="H14" s="30">
        <f>H13*$D$14</f>
        <v>250700</v>
      </c>
      <c r="I14" s="31"/>
      <c r="J14" s="30">
        <f>J13*$D$14</f>
        <v>270756</v>
      </c>
      <c r="K14" s="32"/>
      <c r="L14" s="8"/>
      <c r="M14" s="8"/>
      <c r="N14" s="8"/>
      <c r="O14" s="8"/>
    </row>
    <row r="15" spans="2:15" x14ac:dyDescent="0.2">
      <c r="D15" s="3" t="s">
        <v>8</v>
      </c>
      <c r="E15" s="20">
        <f t="shared" ref="E15:J15" si="6">SUM(E8:E14)</f>
        <v>720000</v>
      </c>
      <c r="F15" s="28">
        <f t="shared" si="6"/>
        <v>4935000</v>
      </c>
      <c r="G15" s="20">
        <f t="shared" si="6"/>
        <v>763200</v>
      </c>
      <c r="H15" s="28">
        <f t="shared" si="6"/>
        <v>5264700</v>
      </c>
      <c r="I15" s="20">
        <f t="shared" si="6"/>
        <v>824256</v>
      </c>
      <c r="J15" s="28">
        <f t="shared" si="6"/>
        <v>5685876</v>
      </c>
      <c r="K15" s="8"/>
      <c r="L15" s="8"/>
      <c r="M15" s="8"/>
      <c r="N15" s="8"/>
      <c r="O15" s="8"/>
    </row>
    <row r="16" spans="2:15" x14ac:dyDescent="0.2">
      <c r="K16" s="8"/>
      <c r="L16" s="8"/>
      <c r="M16" s="8"/>
      <c r="N16" s="8"/>
      <c r="O16" s="8"/>
    </row>
    <row r="17" spans="4:15" x14ac:dyDescent="0.2">
      <c r="K17" s="8"/>
      <c r="L17" s="8"/>
      <c r="M17" s="8"/>
      <c r="N17" s="8"/>
      <c r="O17" s="8"/>
    </row>
    <row r="18" spans="4:15" x14ac:dyDescent="0.2">
      <c r="H18" s="7" t="s">
        <v>10</v>
      </c>
      <c r="I18" s="7" t="s">
        <v>11</v>
      </c>
      <c r="K18" s="8"/>
      <c r="L18" s="8"/>
      <c r="M18" s="8"/>
      <c r="N18" s="8"/>
      <c r="O18" s="8"/>
    </row>
    <row r="19" spans="4:15" x14ac:dyDescent="0.2">
      <c r="D19" s="6" t="s">
        <v>1</v>
      </c>
      <c r="E19" s="5">
        <f>+K8</f>
        <v>2917600</v>
      </c>
      <c r="G19" s="6" t="s">
        <v>1</v>
      </c>
      <c r="H19" s="5">
        <f t="shared" ref="H19:I23" si="7">+E8+G8+I8</f>
        <v>320480</v>
      </c>
      <c r="I19" s="4">
        <f t="shared" si="7"/>
        <v>2597120</v>
      </c>
      <c r="J19" s="6"/>
      <c r="K19" s="8"/>
      <c r="L19" s="8"/>
      <c r="M19" s="8"/>
      <c r="N19" s="8"/>
      <c r="O19" s="8"/>
    </row>
    <row r="20" spans="4:15" x14ac:dyDescent="0.2">
      <c r="D20" s="6" t="s">
        <v>2</v>
      </c>
      <c r="E20" s="5">
        <f>+K9</f>
        <v>2804200</v>
      </c>
      <c r="G20" s="6" t="s">
        <v>2</v>
      </c>
      <c r="H20" s="5">
        <f t="shared" si="7"/>
        <v>240360</v>
      </c>
      <c r="I20" s="4">
        <f t="shared" si="7"/>
        <v>2563840</v>
      </c>
      <c r="J20" s="6"/>
      <c r="K20" s="8"/>
      <c r="L20" s="8"/>
      <c r="M20" s="8"/>
      <c r="N20" s="8"/>
      <c r="O20" s="8"/>
    </row>
    <row r="21" spans="4:15" x14ac:dyDescent="0.2">
      <c r="D21" s="6" t="s">
        <v>3</v>
      </c>
      <c r="E21" s="5">
        <f>+K10</f>
        <v>560840</v>
      </c>
      <c r="G21" s="6" t="s">
        <v>3</v>
      </c>
      <c r="H21" s="5">
        <f t="shared" si="7"/>
        <v>80120</v>
      </c>
      <c r="I21" s="4">
        <f>+F10+H10+J10</f>
        <v>480720</v>
      </c>
      <c r="J21" s="6"/>
      <c r="K21" s="8"/>
      <c r="L21" s="8"/>
      <c r="M21" s="8"/>
      <c r="N21" s="8"/>
      <c r="O21" s="8"/>
    </row>
    <row r="22" spans="4:15" x14ac:dyDescent="0.2">
      <c r="D22" s="6" t="s">
        <v>4</v>
      </c>
      <c r="E22" s="5">
        <f>+K11</f>
        <v>512768</v>
      </c>
      <c r="G22" s="6" t="s">
        <v>4</v>
      </c>
      <c r="H22" s="5">
        <f t="shared" si="7"/>
        <v>192288</v>
      </c>
      <c r="I22" s="4">
        <f>+F11+H11+J11</f>
        <v>320480</v>
      </c>
      <c r="J22" s="6"/>
      <c r="K22" s="8"/>
      <c r="L22" s="8"/>
      <c r="M22" s="8"/>
      <c r="N22" s="8"/>
      <c r="O22" s="8"/>
    </row>
    <row r="23" spans="4:15" x14ac:dyDescent="0.2">
      <c r="D23" s="6" t="s">
        <v>5</v>
      </c>
      <c r="E23" s="5">
        <f>+K12</f>
        <v>1922880</v>
      </c>
      <c r="G23" s="6" t="s">
        <v>5</v>
      </c>
      <c r="H23" s="5">
        <f t="shared" si="7"/>
        <v>320480</v>
      </c>
      <c r="I23" s="4">
        <f t="shared" si="7"/>
        <v>1602400</v>
      </c>
      <c r="J23" s="6"/>
    </row>
    <row r="29" spans="4:15" x14ac:dyDescent="0.2">
      <c r="N29" s="11"/>
    </row>
  </sheetData>
  <mergeCells count="8">
    <mergeCell ref="K6:K7"/>
    <mergeCell ref="B3:D3"/>
    <mergeCell ref="E6:F6"/>
    <mergeCell ref="G6:H6"/>
    <mergeCell ref="I6:J6"/>
    <mergeCell ref="C5:D5"/>
    <mergeCell ref="G5:H5"/>
    <mergeCell ref="I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 Editor</dc:creator>
  <cp:lastModifiedBy>Dr. HA Thuynsma</cp:lastModifiedBy>
  <dcterms:created xsi:type="dcterms:W3CDTF">2023-02-19T19:23:36Z</dcterms:created>
  <dcterms:modified xsi:type="dcterms:W3CDTF">2024-01-08T11:24:47Z</dcterms:modified>
</cp:coreProperties>
</file>